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tabRatio="757" activeTab="0"/>
  </bookViews>
  <sheets>
    <sheet name="現金收支概況表" sheetId="1" r:id="rId1"/>
    <sheet name="基金來源.用途及餘絀表" sheetId="2" r:id="rId2"/>
    <sheet name="基金來源明細表" sheetId="3" r:id="rId3"/>
    <sheet name="現金流量決算表" sheetId="4" r:id="rId4"/>
    <sheet name="基金用途明細表" sheetId="5" r:id="rId5"/>
    <sheet name="平衡表" sheetId="6" r:id="rId6"/>
    <sheet name="gg" sheetId="7" state="hidden" r:id="rId7"/>
  </sheets>
  <definedNames>
    <definedName name="_xlnm.Print_Titles" localSheetId="5">'平衡表'!$1:$3</definedName>
    <definedName name="_xlnm.Print_Titles" localSheetId="4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<sst xmlns="http://schemas.openxmlformats.org/spreadsheetml/2006/main" count="250" uniqueCount="168">
  <si>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</si>
  <si>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</si>
  <si>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</si>
  <si>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</si>
  <si>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</si>
  <si>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</si>
  <si>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</si>
  <si>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</si>
  <si>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</si>
  <si>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</si>
  <si>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</si>
  <si>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</si>
  <si>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</si>
  <si>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</si>
  <si>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</si>
  <si>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</si>
  <si>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應收款項</t>
  </si>
  <si>
    <t>現金</t>
  </si>
  <si>
    <t>預付款項</t>
  </si>
  <si>
    <t>應付款項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</si>
  <si>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</si>
  <si>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</si>
  <si>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</si>
  <si>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</si>
  <si>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</si>
  <si>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</si>
  <si>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</si>
  <si>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</si>
  <si>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</si>
  <si>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</si>
  <si>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</si>
  <si>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什項資產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</si>
  <si>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</si>
  <si>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</si>
  <si>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</si>
  <si>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</si>
  <si>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</si>
  <si>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</si>
  <si>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</si>
  <si>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</si>
  <si>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</si>
  <si>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</si>
  <si>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</si>
  <si>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</si>
  <si>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</si>
  <si>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</si>
  <si>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</si>
  <si>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</si>
  <si>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</si>
  <si>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</si>
  <si>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</si>
  <si>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</si>
  <si>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</si>
  <si>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</si>
  <si>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</si>
  <si>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</si>
  <si>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</si>
  <si>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</si>
  <si>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</si>
  <si>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</si>
  <si>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</si>
  <si>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</si>
  <si>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</si>
  <si>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</si>
  <si>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</si>
  <si>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</si>
  <si>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</si>
  <si>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</si>
  <si>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</si>
  <si>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</si>
  <si>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</si>
  <si>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</si>
  <si>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</si>
  <si>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</si>
  <si>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</si>
  <si>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</si>
  <si>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稅捐.規費(強制費)與繳庫</t>
  </si>
  <si>
    <t>會費.捐助.補助.分攤.救濟與交流活動費</t>
  </si>
  <si>
    <t>合      計</t>
  </si>
  <si>
    <t>資產</t>
  </si>
  <si>
    <t>長期應收款項、貸墊款及準備金淨減(淨增－)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</si>
  <si>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</si>
  <si>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</si>
  <si>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</si>
  <si>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</si>
  <si>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</si>
  <si>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累積賸餘</t>
  </si>
  <si>
    <t>項                   目</t>
  </si>
  <si>
    <t>占基金
來源%</t>
  </si>
  <si>
    <t>經常門現金收入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</si>
  <si>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</si>
  <si>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</si>
  <si>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</si>
  <si>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</si>
  <si>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</si>
  <si>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</si>
  <si>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</si>
  <si>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</si>
  <si>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</si>
  <si>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</si>
  <si>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</si>
  <si>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</si>
  <si>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</si>
  <si>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</si>
  <si>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</si>
  <si>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</si>
  <si>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</si>
  <si>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</si>
  <si>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</si>
  <si>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</si>
  <si>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</si>
  <si>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</si>
  <si>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</si>
  <si>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</si>
  <si>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</si>
  <si>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</si>
  <si>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>經常門現金餘絀</t>
  </si>
  <si>
    <t>資本門現金收入</t>
  </si>
  <si>
    <t xml:space="preserve">    市庫撥款增置固定資產</t>
  </si>
  <si>
    <t xml:space="preserve">    市庫撥款增置無形資產</t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</si>
  <si>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</si>
  <si>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</si>
  <si>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</si>
  <si>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</si>
  <si>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</si>
  <si>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無形資產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</si>
  <si>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</si>
  <si>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</si>
  <si>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</si>
  <si>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</si>
  <si>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</si>
  <si>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>本期現金餘絀</t>
  </si>
  <si>
    <t>本期自由現金餘絀</t>
  </si>
  <si>
    <t>單位：新台幣元</t>
  </si>
  <si>
    <t>單位：新台幣元</t>
  </si>
  <si>
    <t xml:space="preserve">    政府其他撥款增置固定資產</t>
  </si>
  <si>
    <t xml:space="preserve">    自有財源增置固定資產</t>
  </si>
  <si>
    <t xml:space="preserve">  購建中固定資產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</si>
  <si>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</si>
  <si>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</si>
  <si>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</si>
  <si>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業務活動之淨現金流入（流出－）</t>
  </si>
  <si>
    <t>其他活動之淨現金流入（流出－）</t>
  </si>
  <si>
    <r>
      <t xml:space="preserve">    </t>
    </r>
    <r>
      <rPr>
        <sz val="12"/>
        <color indexed="8"/>
        <rFont val="標楷體"/>
        <family val="4"/>
      </rPr>
      <t>政府其他撥款增置無形資產</t>
    </r>
  </si>
  <si>
    <t xml:space="preserve">  應付預付項目調整增（減）數</t>
  </si>
  <si>
    <t xml:space="preserve">   應付款項淨減（淨增－）數</t>
  </si>
  <si>
    <t xml:space="preserve">   預付款項淨增（淨減－）數</t>
  </si>
  <si>
    <t>應收預收項目調整增（減）數</t>
  </si>
  <si>
    <t>應收款項淨減（淨增－）數</t>
  </si>
  <si>
    <t>資產使用及權利金收入</t>
  </si>
  <si>
    <t>購建固定資產、無形資產及長期投資</t>
  </si>
  <si>
    <t>長期應收款項、貸墊款及準備金</t>
  </si>
  <si>
    <r>
      <t xml:space="preserve">      (2)上年度信託代理與保證之或有資產或負債各</t>
    </r>
    <r>
      <rPr>
        <sz val="12"/>
        <color indexed="10"/>
        <rFont val="標楷體"/>
        <family val="4"/>
      </rPr>
      <t>有0元。</t>
    </r>
  </si>
  <si>
    <t>雜項負債</t>
  </si>
  <si>
    <t xml:space="preserve">    雜項設備</t>
  </si>
  <si>
    <t xml:space="preserve">    雜項資產</t>
  </si>
  <si>
    <r>
      <t>備註：(1)本年度信託代理與保證之或有資產或負債各</t>
    </r>
    <r>
      <rPr>
        <sz val="12"/>
        <color indexed="10"/>
        <rFont val="標楷體"/>
        <family val="4"/>
      </rPr>
      <t>有0元。</t>
    </r>
  </si>
  <si>
    <t>100年度</t>
  </si>
  <si>
    <t xml:space="preserve">  現 金 收 支 概 況 表</t>
  </si>
  <si>
    <t xml:space="preserve"> 基金來源、用途及餘絀表</t>
  </si>
  <si>
    <t xml:space="preserve">   基 金 來 源 明 細表</t>
  </si>
  <si>
    <t xml:space="preserve">   基 金 用 途 明 細表</t>
  </si>
  <si>
    <r>
      <t xml:space="preserve">  現 金 流 量 決 算 表          </t>
    </r>
    <r>
      <rPr>
        <sz val="10"/>
        <rFont val="標楷體"/>
        <family val="4"/>
      </rPr>
      <t>單位：元</t>
    </r>
    <r>
      <rPr>
        <b/>
        <sz val="20"/>
        <rFont val="標楷體"/>
        <family val="4"/>
      </rPr>
      <t xml:space="preserve">   </t>
    </r>
  </si>
  <si>
    <t xml:space="preserve">   平    衡    表</t>
  </si>
  <si>
    <t>預收款項淨增（淨減－）數</t>
  </si>
  <si>
    <t>本表自93年起依政府會計理論改採當期資源流量觀念編製</t>
  </si>
  <si>
    <t>高雄市內門區觀亭國民小學</t>
  </si>
  <si>
    <t xml:space="preserve"> 高雄市內門區觀亭國民小學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</si>
</sst>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sz val="12"/>
      <color indexed="8"/>
      <name val="標楷體"/>
      <family val="4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indent="1"/>
    </xf>
    <xf numFmtId="177" fontId="4" fillId="0" borderId="4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2"/>
    </xf>
    <xf numFmtId="177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184" fontId="1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84" fontId="4" fillId="0" borderId="4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85" fontId="1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 horizontal="right"/>
    </xf>
    <xf numFmtId="185" fontId="1" fillId="0" borderId="4" xfId="15" applyNumberFormat="1" applyFont="1" applyBorder="1" applyAlignment="1">
      <alignment horizontal="right"/>
    </xf>
    <xf numFmtId="185" fontId="4" fillId="0" borderId="7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86" fontId="4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left" indent="3"/>
    </xf>
    <xf numFmtId="185" fontId="11" fillId="0" borderId="8" xfId="0" applyNumberFormat="1" applyFont="1" applyBorder="1" applyAlignment="1">
      <alignment horizontal="right"/>
    </xf>
    <xf numFmtId="185" fontId="12" fillId="0" borderId="4" xfId="0" applyNumberFormat="1" applyFont="1" applyBorder="1" applyAlignment="1">
      <alignment horizontal="right"/>
    </xf>
    <xf numFmtId="178" fontId="11" fillId="0" borderId="8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left" indent="1"/>
    </xf>
    <xf numFmtId="0" fontId="14" fillId="0" borderId="2" xfId="0" applyFont="1" applyBorder="1" applyAlignment="1">
      <alignment horizontal="left" indent="2"/>
    </xf>
    <xf numFmtId="0" fontId="12" fillId="2" borderId="2" xfId="0" applyFont="1" applyFill="1" applyBorder="1" applyAlignment="1">
      <alignment/>
    </xf>
    <xf numFmtId="178" fontId="11" fillId="0" borderId="4" xfId="0" applyNumberFormat="1" applyFont="1" applyBorder="1" applyAlignment="1">
      <alignment/>
    </xf>
    <xf numFmtId="178" fontId="11" fillId="0" borderId="7" xfId="0" applyNumberFormat="1" applyFont="1" applyBorder="1" applyAlignment="1">
      <alignment/>
    </xf>
    <xf numFmtId="185" fontId="14" fillId="0" borderId="4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178" fontId="4" fillId="0" borderId="4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176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1" name="Line 4"/>
        <xdr:cNvSpPr>
          <a:spLocks/>
        </xdr:cNvSpPr>
      </xdr:nvSpPr>
      <xdr:spPr>
        <a:xfrm>
          <a:off x="4000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114300</xdr:colOff>
      <xdr:row>24</xdr:row>
      <xdr:rowOff>104775</xdr:rowOff>
    </xdr:from>
    <xdr:to>
      <xdr:col>8</xdr:col>
      <xdr:colOff>85725</xdr:colOff>
      <xdr:row>24</xdr:row>
      <xdr:rowOff>104775</xdr:rowOff>
    </xdr:to>
    <xdr:sp>
      <xdr:nvSpPr>
        <xdr:cNvPr id="2" name="Line 5"/>
        <xdr:cNvSpPr>
          <a:spLocks/>
        </xdr:cNvSpPr>
      </xdr:nvSpPr>
      <xdr:spPr>
        <a:xfrm>
          <a:off x="6819900" y="8591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114300</xdr:colOff>
      <xdr:row>24</xdr:row>
      <xdr:rowOff>104775</xdr:rowOff>
    </xdr:from>
    <xdr:to>
      <xdr:col>8</xdr:col>
      <xdr:colOff>85725</xdr:colOff>
      <xdr:row>24</xdr:row>
      <xdr:rowOff>104775</xdr:rowOff>
    </xdr:to>
    <xdr:sp>
      <xdr:nvSpPr>
        <xdr:cNvPr id="3" name="Line 6"/>
        <xdr:cNvSpPr>
          <a:spLocks/>
        </xdr:cNvSpPr>
      </xdr:nvSpPr>
      <xdr:spPr>
        <a:xfrm>
          <a:off x="6819900" y="8591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209550</xdr:rowOff>
    </xdr:from>
    <xdr:to>
      <xdr:col>3</xdr:col>
      <xdr:colOff>0</xdr:colOff>
      <xdr:row>16</xdr:row>
      <xdr:rowOff>219075</xdr:rowOff>
    </xdr:to>
    <xdr:sp>
      <xdr:nvSpPr>
        <xdr:cNvPr id="4" name="Line 7"/>
        <xdr:cNvSpPr>
          <a:spLocks/>
        </xdr:cNvSpPr>
      </xdr:nvSpPr>
      <xdr:spPr>
        <a:xfrm flipV="1">
          <a:off x="4000500" y="566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238125</xdr:rowOff>
    </xdr:from>
    <xdr:to>
      <xdr:col>3</xdr:col>
      <xdr:colOff>0</xdr:colOff>
      <xdr:row>17</xdr:row>
      <xdr:rowOff>238125</xdr:rowOff>
    </xdr:to>
    <xdr:sp>
      <xdr:nvSpPr>
        <xdr:cNvPr id="5" name="Line 8"/>
        <xdr:cNvSpPr>
          <a:spLocks/>
        </xdr:cNvSpPr>
      </xdr:nvSpPr>
      <xdr:spPr>
        <a:xfrm>
          <a:off x="400050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B64" sqref="B64"/>
    </sheetView>
  </sheetViews>
  <sheetFormatPr defaultColWidth="9.00390625" defaultRowHeight="16.5"/>
  <cols>
    <col min="1" max="1" width="32.75390625" style="1" customWidth="1"/>
    <col min="2" max="2" width="18.625" style="1" customWidth="1"/>
    <col min="3" max="3" width="10.625" style="1" customWidth="1"/>
    <col min="4" max="4" width="8.875" style="1" customWidth="1"/>
    <col min="5" max="5" width="16.75390625" style="1" customWidth="1"/>
    <col min="6" max="16384" width="8.875" style="1" customWidth="1"/>
  </cols>
  <sheetData>
    <row r="1" spans="1:3" ht="24.75" customHeight="1">
      <c r="A1" s="66" t="s">
        <v>166</v>
      </c>
      <c r="B1" s="66"/>
      <c r="C1" s="66"/>
    </row>
    <row r="2" spans="1:4" ht="24.75" customHeight="1" thickBot="1">
      <c r="A2" s="60" t="s">
        <v>158</v>
      </c>
      <c r="C2" s="33" t="s">
        <v>134</v>
      </c>
      <c r="D2" s="33"/>
    </row>
    <row r="3" spans="1:3" s="2" customFormat="1" ht="33">
      <c r="A3" s="18" t="s">
        <v>87</v>
      </c>
      <c r="B3" s="17" t="s">
        <v>157</v>
      </c>
      <c r="C3" s="16" t="s">
        <v>88</v>
      </c>
    </row>
    <row r="4" spans="1:3" ht="19.5" customHeight="1">
      <c r="A4" s="6" t="s">
        <v>89</v>
      </c>
      <c r="B4" s="48">
        <f>B5+B9+B14+B17+B20</f>
        <v>16755831</v>
      </c>
      <c r="C4" s="50">
        <f>B4/(B4+B40)*100</f>
        <v>89.00476729554939</v>
      </c>
    </row>
    <row r="5" spans="1:5" ht="19.5" customHeight="1">
      <c r="A5" s="12" t="s">
        <v>90</v>
      </c>
      <c r="B5" s="36">
        <f>SUM(B6:B8)</f>
        <v>0</v>
      </c>
      <c r="C5" s="55">
        <f>B5/(B4+B40)*100</f>
        <v>0</v>
      </c>
      <c r="E5" s="4"/>
    </row>
    <row r="6" spans="1:3" ht="19.5" customHeight="1">
      <c r="A6" s="10" t="s">
        <v>91</v>
      </c>
      <c r="B6" s="36">
        <v>0</v>
      </c>
      <c r="C6" s="55">
        <f>B6/(B4+B40)*100</f>
        <v>0</v>
      </c>
    </row>
    <row r="7" spans="1:3" ht="19.5" customHeight="1">
      <c r="A7" s="10" t="s">
        <v>92</v>
      </c>
      <c r="B7" s="36">
        <v>0</v>
      </c>
      <c r="C7" s="55">
        <f>B7/(B4+B40)*100</f>
        <v>0</v>
      </c>
    </row>
    <row r="8" spans="1:3" ht="19.5" customHeight="1">
      <c r="A8" s="10" t="s">
        <v>93</v>
      </c>
      <c r="B8" s="36">
        <v>0</v>
      </c>
      <c r="C8" s="55">
        <f>B8/(B4+B40)*100</f>
        <v>0</v>
      </c>
    </row>
    <row r="9" spans="1:3" ht="19.5" customHeight="1">
      <c r="A9" s="12" t="s">
        <v>94</v>
      </c>
      <c r="B9" s="36">
        <f>SUM(B10:B13)</f>
        <v>433</v>
      </c>
      <c r="C9" s="55">
        <f>B9/(B4+B40)*100</f>
        <v>0.0023000389678657467</v>
      </c>
    </row>
    <row r="10" spans="1:3" ht="19.5" customHeight="1">
      <c r="A10" s="10" t="s">
        <v>95</v>
      </c>
      <c r="B10" s="37">
        <v>0</v>
      </c>
      <c r="C10" s="55">
        <f>B10/(B4+B40)*100</f>
        <v>0</v>
      </c>
    </row>
    <row r="11" spans="1:3" ht="19.5" customHeight="1">
      <c r="A11" s="10" t="s">
        <v>96</v>
      </c>
      <c r="B11" s="37">
        <v>0</v>
      </c>
      <c r="C11" s="55">
        <f>B11/(B4+B40)*100</f>
        <v>0</v>
      </c>
    </row>
    <row r="12" spans="1:3" ht="19.5" customHeight="1">
      <c r="A12" s="10" t="s">
        <v>149</v>
      </c>
      <c r="B12" s="36">
        <v>0</v>
      </c>
      <c r="C12" s="55">
        <f>B12/(B4+B40)*100</f>
        <v>0</v>
      </c>
    </row>
    <row r="13" spans="1:3" ht="19.5" customHeight="1">
      <c r="A13" s="10" t="s">
        <v>57</v>
      </c>
      <c r="B13" s="36">
        <v>433</v>
      </c>
      <c r="C13" s="55">
        <f>B13/(B4+B40)*100</f>
        <v>0.0023000389678657467</v>
      </c>
    </row>
    <row r="14" spans="1:3" ht="19.5" customHeight="1">
      <c r="A14" s="12" t="s">
        <v>97</v>
      </c>
      <c r="B14" s="36">
        <f>SUM(B15:B16)</f>
        <v>16702818</v>
      </c>
      <c r="C14" s="55">
        <f>B14/(B4+B40)*100</f>
        <v>88.72316922210027</v>
      </c>
    </row>
    <row r="15" spans="1:3" ht="19.5" customHeight="1">
      <c r="A15" s="10" t="s">
        <v>98</v>
      </c>
      <c r="B15" s="36">
        <v>16651386</v>
      </c>
      <c r="C15" s="55">
        <f>B15/(B4+B40)*100</f>
        <v>88.44996921241142</v>
      </c>
    </row>
    <row r="16" spans="1:3" ht="19.5" customHeight="1">
      <c r="A16" s="10" t="s">
        <v>99</v>
      </c>
      <c r="B16" s="36">
        <v>51432</v>
      </c>
      <c r="C16" s="55">
        <f>B16/(B4+B40)*100</f>
        <v>0.2732000096888477</v>
      </c>
    </row>
    <row r="17" spans="1:3" ht="19.5" customHeight="1">
      <c r="A17" s="12" t="s">
        <v>100</v>
      </c>
      <c r="B17" s="36">
        <f>SUM(B18:B19)</f>
        <v>58580</v>
      </c>
      <c r="C17" s="55">
        <f>B17/(B4+B40)*100</f>
        <v>0.3111692441976338</v>
      </c>
    </row>
    <row r="18" spans="1:3" ht="19.5" customHeight="1">
      <c r="A18" s="10" t="s">
        <v>101</v>
      </c>
      <c r="B18" s="36">
        <v>0</v>
      </c>
      <c r="C18" s="55">
        <f>B18/(B4+B40)*100</f>
        <v>0</v>
      </c>
    </row>
    <row r="19" spans="1:3" ht="19.5" customHeight="1">
      <c r="A19" s="10" t="s">
        <v>102</v>
      </c>
      <c r="B19" s="36">
        <v>58580</v>
      </c>
      <c r="C19" s="55">
        <f>B19/(B4+B40)*100</f>
        <v>0.3111692441976338</v>
      </c>
    </row>
    <row r="20" spans="1:3" ht="19.5" customHeight="1">
      <c r="A20" s="52" t="s">
        <v>147</v>
      </c>
      <c r="B20" s="49">
        <f>B21+B22</f>
        <v>-6000</v>
      </c>
      <c r="C20" s="55">
        <f>B20/(B4+B40)*100</f>
        <v>-0.031871209716384484</v>
      </c>
    </row>
    <row r="21" spans="1:3" ht="19.5" customHeight="1">
      <c r="A21" s="53" t="s">
        <v>148</v>
      </c>
      <c r="B21" s="36">
        <v>-96000</v>
      </c>
      <c r="C21" s="55">
        <f>B21/(B4+B40)*100</f>
        <v>-0.5099393554621517</v>
      </c>
    </row>
    <row r="22" spans="1:3" ht="19.5" customHeight="1">
      <c r="A22" s="53" t="s">
        <v>164</v>
      </c>
      <c r="B22" s="38">
        <v>90000</v>
      </c>
      <c r="C22" s="55">
        <f>B22/(B4+B40)*100</f>
        <v>0.47806814574576717</v>
      </c>
    </row>
    <row r="23" spans="1:3" ht="19.5" customHeight="1">
      <c r="A23" s="7" t="s">
        <v>103</v>
      </c>
      <c r="B23" s="37">
        <f>B24+B30+B34+B36</f>
        <v>16597776</v>
      </c>
      <c r="C23" s="55">
        <f>B23/(B4+B40)*100</f>
        <v>88.16519995359552</v>
      </c>
    </row>
    <row r="24" spans="1:3" ht="18" customHeight="1">
      <c r="A24" s="12" t="s">
        <v>104</v>
      </c>
      <c r="B24" s="36">
        <f>SUM(B25:B29)</f>
        <v>12756300</v>
      </c>
      <c r="C24" s="55">
        <f>B24/(B4+B40)*100</f>
        <v>67.75978541751923</v>
      </c>
    </row>
    <row r="25" spans="1:3" ht="18" customHeight="1">
      <c r="A25" s="10" t="s">
        <v>105</v>
      </c>
      <c r="B25" s="36">
        <v>12720351</v>
      </c>
      <c r="C25" s="55">
        <f>B25/(B4+B40)*100</f>
        <v>67.5688290645035</v>
      </c>
    </row>
    <row r="26" spans="1:3" ht="18" customHeight="1">
      <c r="A26" s="10" t="s">
        <v>106</v>
      </c>
      <c r="B26" s="37">
        <v>0</v>
      </c>
      <c r="C26" s="55">
        <f>B26/(B4+B40)*100</f>
        <v>0</v>
      </c>
    </row>
    <row r="27" spans="1:3" ht="18" customHeight="1">
      <c r="A27" s="10" t="s">
        <v>107</v>
      </c>
      <c r="B27" s="36">
        <v>0</v>
      </c>
      <c r="C27" s="55">
        <f>B27/(B4+B40)*100</f>
        <v>0</v>
      </c>
    </row>
    <row r="28" spans="1:3" ht="18" customHeight="1">
      <c r="A28" s="10" t="s">
        <v>108</v>
      </c>
      <c r="B28" s="37">
        <v>0</v>
      </c>
      <c r="C28" s="55">
        <f>B28/(B4+B40)*100</f>
        <v>0</v>
      </c>
    </row>
    <row r="29" spans="1:3" ht="18" customHeight="1">
      <c r="A29" s="10" t="s">
        <v>109</v>
      </c>
      <c r="B29" s="36">
        <v>35949</v>
      </c>
      <c r="C29" s="55">
        <f>B29/(B4+B40)*100</f>
        <v>0.19095635301571762</v>
      </c>
    </row>
    <row r="30" spans="1:3" ht="18" customHeight="1">
      <c r="A30" s="12" t="s">
        <v>110</v>
      </c>
      <c r="B30" s="36">
        <f>SUM(B31:B33)</f>
        <v>0</v>
      </c>
      <c r="C30" s="55">
        <f>B30/(B4+B40)*100</f>
        <v>0</v>
      </c>
    </row>
    <row r="31" spans="1:3" ht="18" customHeight="1">
      <c r="A31" s="10" t="s">
        <v>111</v>
      </c>
      <c r="B31" s="36">
        <v>0</v>
      </c>
      <c r="C31" s="55">
        <f>B31/(B4+B40)*100</f>
        <v>0</v>
      </c>
    </row>
    <row r="32" spans="1:3" ht="18" customHeight="1">
      <c r="A32" s="10" t="s">
        <v>112</v>
      </c>
      <c r="B32" s="36">
        <v>0</v>
      </c>
      <c r="C32" s="55">
        <f>B32/(B4+B40)*100</f>
        <v>0</v>
      </c>
    </row>
    <row r="33" spans="1:3" ht="18" customHeight="1">
      <c r="A33" s="10" t="s">
        <v>113</v>
      </c>
      <c r="B33" s="37">
        <v>0</v>
      </c>
      <c r="C33" s="55">
        <f>B33/(B4+B40)*100</f>
        <v>0</v>
      </c>
    </row>
    <row r="34" spans="1:3" ht="18" customHeight="1">
      <c r="A34" s="12" t="s">
        <v>114</v>
      </c>
      <c r="B34" s="36">
        <f>SUM(B35)</f>
        <v>3651352</v>
      </c>
      <c r="C34" s="55">
        <f>B34/(B4+B40)*100</f>
        <v>19.39550089005665</v>
      </c>
    </row>
    <row r="35" spans="1:3" ht="18" customHeight="1">
      <c r="A35" s="10" t="s">
        <v>115</v>
      </c>
      <c r="B35" s="36">
        <v>3651352</v>
      </c>
      <c r="C35" s="55">
        <f>B35/(B4+B40)*100</f>
        <v>19.39550089005665</v>
      </c>
    </row>
    <row r="36" spans="1:3" ht="19.5" customHeight="1">
      <c r="A36" s="51" t="s">
        <v>144</v>
      </c>
      <c r="B36" s="49">
        <f>SUM(B37:B38)</f>
        <v>190124</v>
      </c>
      <c r="C36" s="55">
        <f>B36/(B4+B40)*100</f>
        <v>1.0099136460196472</v>
      </c>
    </row>
    <row r="37" spans="1:3" ht="19.5" customHeight="1">
      <c r="A37" s="51" t="s">
        <v>145</v>
      </c>
      <c r="B37" s="38">
        <v>190124</v>
      </c>
      <c r="C37" s="55">
        <f>B37/(B4+B40)*100</f>
        <v>1.0099136460196472</v>
      </c>
    </row>
    <row r="38" spans="1:3" ht="19.5" customHeight="1">
      <c r="A38" s="51" t="s">
        <v>146</v>
      </c>
      <c r="B38" s="38">
        <v>0</v>
      </c>
      <c r="C38" s="55">
        <f>B38/(B4+B40)*100</f>
        <v>0</v>
      </c>
    </row>
    <row r="39" spans="1:3" ht="19.5" customHeight="1">
      <c r="A39" s="40" t="s">
        <v>116</v>
      </c>
      <c r="B39" s="37">
        <f>B4-B23</f>
        <v>158055</v>
      </c>
      <c r="C39" s="55">
        <f>B39/(B4+B40)*100</f>
        <v>0.8395673419538582</v>
      </c>
    </row>
    <row r="40" spans="1:3" ht="19.5" customHeight="1">
      <c r="A40" s="7" t="s">
        <v>117</v>
      </c>
      <c r="B40" s="37">
        <f>SUM(B41:B47)</f>
        <v>2069937</v>
      </c>
      <c r="C40" s="55">
        <f>B40/(B4+B40)*100</f>
        <v>10.995232704450624</v>
      </c>
    </row>
    <row r="41" spans="1:3" ht="19.5" customHeight="1">
      <c r="A41" s="25" t="s">
        <v>118</v>
      </c>
      <c r="B41" s="38">
        <v>1928937</v>
      </c>
      <c r="C41" s="55">
        <f>B41/(B4+B40)*100</f>
        <v>10.246259276115588</v>
      </c>
    </row>
    <row r="42" spans="1:3" ht="19.5" customHeight="1">
      <c r="A42" s="25" t="s">
        <v>135</v>
      </c>
      <c r="B42" s="38">
        <v>141000</v>
      </c>
      <c r="C42" s="55">
        <f>B42/(B4+B40)*100</f>
        <v>0.7489734283350352</v>
      </c>
    </row>
    <row r="43" spans="1:3" ht="19.5" customHeight="1">
      <c r="A43" s="25" t="s">
        <v>136</v>
      </c>
      <c r="B43" s="38">
        <v>0</v>
      </c>
      <c r="C43" s="55">
        <f>B43/(B4+B40)*100</f>
        <v>0</v>
      </c>
    </row>
    <row r="44" spans="1:3" ht="19.5" customHeight="1">
      <c r="A44" s="25" t="s">
        <v>119</v>
      </c>
      <c r="B44" s="38">
        <v>0</v>
      </c>
      <c r="C44" s="55">
        <f>B44/(B4+B40)*100</f>
        <v>0</v>
      </c>
    </row>
    <row r="45" spans="1:3" ht="19.5" customHeight="1">
      <c r="A45" s="54" t="s">
        <v>143</v>
      </c>
      <c r="B45" s="38">
        <v>0</v>
      </c>
      <c r="C45" s="55">
        <f>B45/(B4+B40)*100</f>
        <v>0</v>
      </c>
    </row>
    <row r="46" spans="1:3" ht="19.5" customHeight="1">
      <c r="A46" s="25" t="s">
        <v>120</v>
      </c>
      <c r="B46" s="57">
        <v>0</v>
      </c>
      <c r="C46" s="55">
        <f>B46/(B4+B40)*100</f>
        <v>0</v>
      </c>
    </row>
    <row r="47" spans="1:3" ht="19.5" customHeight="1">
      <c r="A47" s="25" t="s">
        <v>121</v>
      </c>
      <c r="B47" s="36">
        <v>0</v>
      </c>
      <c r="C47" s="55">
        <f>B47/(B4+B40)*100</f>
        <v>0</v>
      </c>
    </row>
    <row r="48" spans="1:3" ht="19.5" customHeight="1">
      <c r="A48" s="7" t="s">
        <v>122</v>
      </c>
      <c r="B48" s="37">
        <f>SUM(B49:B53)</f>
        <v>1279937</v>
      </c>
      <c r="C48" s="55">
        <f>B48/(B4+B40)*100</f>
        <v>6.79885675846</v>
      </c>
    </row>
    <row r="49" spans="1:3" ht="19.5" customHeight="1">
      <c r="A49" s="25" t="s">
        <v>123</v>
      </c>
      <c r="B49" s="38">
        <v>1131437</v>
      </c>
      <c r="C49" s="55">
        <f>B49/(B4+B40)*100</f>
        <v>6.010044317979484</v>
      </c>
    </row>
    <row r="50" spans="1:3" ht="19.5" customHeight="1">
      <c r="A50" s="25" t="s">
        <v>124</v>
      </c>
      <c r="B50" s="38">
        <v>50000</v>
      </c>
      <c r="C50" s="55">
        <f>B50/(B4+B40)*100</f>
        <v>0.265593414303204</v>
      </c>
    </row>
    <row r="51" spans="1:3" ht="19.5" customHeight="1">
      <c r="A51" s="25" t="s">
        <v>154</v>
      </c>
      <c r="B51" s="38">
        <v>98500</v>
      </c>
      <c r="C51" s="55">
        <f>B51/(B4+B40)*100</f>
        <v>0.5232190261773119</v>
      </c>
    </row>
    <row r="52" spans="1:3" ht="16.5">
      <c r="A52" s="25" t="s">
        <v>125</v>
      </c>
      <c r="B52" s="38">
        <v>0</v>
      </c>
      <c r="C52" s="55">
        <f>B52/(B4+B40)*100</f>
        <v>0</v>
      </c>
    </row>
    <row r="53" spans="1:3" ht="16.5">
      <c r="A53" s="25" t="s">
        <v>155</v>
      </c>
      <c r="B53" s="36">
        <v>0</v>
      </c>
      <c r="C53" s="55">
        <f>B53/(B4+B40)*100</f>
        <v>0</v>
      </c>
    </row>
    <row r="54" spans="1:3" ht="16.5">
      <c r="A54" s="40" t="s">
        <v>126</v>
      </c>
      <c r="B54" s="37">
        <f>B39+B40-B48</f>
        <v>948055</v>
      </c>
      <c r="C54" s="55">
        <f>B54/(B4+B40)*100</f>
        <v>5.035943287944481</v>
      </c>
    </row>
    <row r="55" spans="1:3" ht="16.5">
      <c r="A55" s="7" t="s">
        <v>127</v>
      </c>
      <c r="B55" s="37">
        <f>SUM(B56:B59)</f>
        <v>694000</v>
      </c>
      <c r="C55" s="55">
        <f>B55/(B4+B40)*100</f>
        <v>3.686436590528471</v>
      </c>
    </row>
    <row r="56" spans="1:3" ht="16.5">
      <c r="A56" s="25" t="s">
        <v>128</v>
      </c>
      <c r="B56" s="36"/>
      <c r="C56" s="55">
        <f>B56/(B4+B40)*100</f>
        <v>0</v>
      </c>
    </row>
    <row r="57" spans="1:3" ht="16.5">
      <c r="A57" s="25" t="s">
        <v>129</v>
      </c>
      <c r="B57" s="36">
        <v>96000</v>
      </c>
      <c r="C57" s="55">
        <f>B57/(B4+B40)*100</f>
        <v>0.5099393554621517</v>
      </c>
    </row>
    <row r="58" spans="1:3" ht="16.5">
      <c r="A58" s="25" t="s">
        <v>130</v>
      </c>
      <c r="B58" s="36">
        <v>598000</v>
      </c>
      <c r="C58" s="55">
        <f>B58/(B4+B40)*100</f>
        <v>3.1764972350663196</v>
      </c>
    </row>
    <row r="59" spans="1:3" ht="16.5">
      <c r="A59" s="12" t="s">
        <v>137</v>
      </c>
      <c r="B59" s="36">
        <v>0</v>
      </c>
      <c r="C59" s="55">
        <f>B59/(B4+B40)*100</f>
        <v>0</v>
      </c>
    </row>
    <row r="60" spans="1:3" ht="16.5">
      <c r="A60" s="40" t="s">
        <v>131</v>
      </c>
      <c r="B60" s="37">
        <f>B54-B55</f>
        <v>254055</v>
      </c>
      <c r="C60" s="55">
        <f>B60/(B4+B40)*100</f>
        <v>1.3495066974160097</v>
      </c>
    </row>
    <row r="61" spans="1:3" ht="16.5">
      <c r="A61" s="42" t="s">
        <v>138</v>
      </c>
      <c r="B61" s="36">
        <v>0</v>
      </c>
      <c r="C61" s="55">
        <f>B61/(B4+B40)*100</f>
        <v>0</v>
      </c>
    </row>
    <row r="62" spans="1:3" ht="16.5">
      <c r="A62" s="42" t="s">
        <v>139</v>
      </c>
      <c r="B62" s="38">
        <v>96000</v>
      </c>
      <c r="C62" s="55">
        <f>B62/(B4+B40)*100</f>
        <v>0.5099393554621517</v>
      </c>
    </row>
    <row r="63" spans="1:3" ht="16.5">
      <c r="A63" s="42" t="s">
        <v>140</v>
      </c>
      <c r="B63" s="38">
        <f>B20-B36</f>
        <v>-196124</v>
      </c>
      <c r="C63" s="55">
        <f>B63/(B4+B40)*100</f>
        <v>-1.0417848557360316</v>
      </c>
    </row>
    <row r="64" spans="1:3" ht="17.25" thickBot="1">
      <c r="A64" s="41" t="s">
        <v>132</v>
      </c>
      <c r="B64" s="39">
        <f>B60+B61-B62-B63</f>
        <v>354179</v>
      </c>
      <c r="C64" s="56">
        <f>B64/(B4+B40)*100</f>
        <v>1.88135219768989</v>
      </c>
    </row>
    <row r="65" spans="1:3" ht="16.5">
      <c r="A65" s="3"/>
      <c r="B65" s="4"/>
      <c r="C65" s="3"/>
    </row>
    <row r="67" spans="1:3" s="11" customFormat="1" ht="18" customHeight="1">
      <c r="A67" s="67" t="s">
        <v>165</v>
      </c>
      <c r="B67" s="67"/>
      <c r="C67" s="67"/>
    </row>
    <row r="68" spans="1:3" s="11" customFormat="1" ht="18" customHeight="1">
      <c r="A68" s="67"/>
      <c r="B68" s="67"/>
      <c r="C68" s="67"/>
    </row>
  </sheetData>
  <mergeCells count="3">
    <mergeCell ref="A1:C1"/>
    <mergeCell ref="A67:C67"/>
    <mergeCell ref="A68:C68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1" sqref="A1:C1"/>
    </sheetView>
  </sheetViews>
  <sheetFormatPr defaultColWidth="9.00390625" defaultRowHeight="16.5"/>
  <cols>
    <col min="1" max="1" width="27.625" style="1" customWidth="1"/>
    <col min="2" max="2" width="19.625" style="1" customWidth="1"/>
    <col min="3" max="3" width="9.625" style="1" customWidth="1"/>
    <col min="4" max="16384" width="8.875" style="1" customWidth="1"/>
  </cols>
  <sheetData>
    <row r="1" spans="1:3" ht="24.75" customHeight="1">
      <c r="A1" s="66" t="s">
        <v>166</v>
      </c>
      <c r="B1" s="66"/>
      <c r="C1" s="66"/>
    </row>
    <row r="2" spans="1:3" ht="30" customHeight="1" thickBot="1">
      <c r="A2" s="60" t="s">
        <v>159</v>
      </c>
      <c r="B2" s="35"/>
      <c r="C2" s="33" t="s">
        <v>134</v>
      </c>
    </row>
    <row r="3" spans="1:3" s="2" customFormat="1" ht="33">
      <c r="A3" s="18" t="s">
        <v>0</v>
      </c>
      <c r="B3" s="17" t="s">
        <v>157</v>
      </c>
      <c r="C3" s="16" t="s">
        <v>85</v>
      </c>
    </row>
    <row r="4" spans="1:3" ht="18" customHeight="1">
      <c r="A4" s="6" t="s">
        <v>21</v>
      </c>
      <c r="B4" s="31">
        <f>B5+B9+B14+B17</f>
        <v>18831768</v>
      </c>
      <c r="C4" s="32">
        <f>C5+C9+C14+C17</f>
        <v>100</v>
      </c>
    </row>
    <row r="5" spans="1:3" ht="18" customHeight="1">
      <c r="A5" s="12" t="s">
        <v>50</v>
      </c>
      <c r="B5" s="14">
        <f>SUM(B6:B8)</f>
        <v>0</v>
      </c>
      <c r="C5" s="26">
        <f>SUM(C6:C8)</f>
        <v>0</v>
      </c>
    </row>
    <row r="6" spans="1:3" ht="18" customHeight="1">
      <c r="A6" s="10" t="s">
        <v>51</v>
      </c>
      <c r="B6" s="14">
        <v>0</v>
      </c>
      <c r="C6" s="26">
        <f>B6/$B$4*100</f>
        <v>0</v>
      </c>
    </row>
    <row r="7" spans="1:3" ht="18" customHeight="1">
      <c r="A7" s="10" t="s">
        <v>52</v>
      </c>
      <c r="B7" s="14">
        <v>0</v>
      </c>
      <c r="C7" s="26">
        <f aca="true" t="shared" si="0" ref="C7:C19">B7/$B$4*100</f>
        <v>0</v>
      </c>
    </row>
    <row r="8" spans="1:3" ht="18" customHeight="1">
      <c r="A8" s="10" t="s">
        <v>53</v>
      </c>
      <c r="B8" s="14">
        <v>0</v>
      </c>
      <c r="C8" s="26">
        <f t="shared" si="0"/>
        <v>0</v>
      </c>
    </row>
    <row r="9" spans="1:3" ht="18" customHeight="1">
      <c r="A9" s="12" t="s">
        <v>54</v>
      </c>
      <c r="B9" s="14">
        <f>SUM(B10:B13)</f>
        <v>433</v>
      </c>
      <c r="C9" s="26">
        <f>SUM(C10:C13)</f>
        <v>0.002299306151180282</v>
      </c>
    </row>
    <row r="10" spans="1:3" ht="18" customHeight="1">
      <c r="A10" s="10" t="s">
        <v>55</v>
      </c>
      <c r="B10" s="14">
        <v>0</v>
      </c>
      <c r="C10" s="26">
        <f t="shared" si="0"/>
        <v>0</v>
      </c>
    </row>
    <row r="11" spans="1:3" ht="18" customHeight="1">
      <c r="A11" s="10" t="s">
        <v>56</v>
      </c>
      <c r="B11" s="14">
        <v>0</v>
      </c>
      <c r="C11" s="26">
        <f t="shared" si="0"/>
        <v>0</v>
      </c>
    </row>
    <row r="12" spans="1:3" ht="18" customHeight="1">
      <c r="A12" s="10" t="s">
        <v>149</v>
      </c>
      <c r="B12" s="14">
        <v>0</v>
      </c>
      <c r="C12" s="26">
        <f t="shared" si="0"/>
        <v>0</v>
      </c>
    </row>
    <row r="13" spans="1:3" ht="18" customHeight="1">
      <c r="A13" s="10" t="s">
        <v>57</v>
      </c>
      <c r="B13" s="14">
        <v>433</v>
      </c>
      <c r="C13" s="26">
        <f t="shared" si="0"/>
        <v>0.002299306151180282</v>
      </c>
    </row>
    <row r="14" spans="1:3" ht="18" customHeight="1">
      <c r="A14" s="12" t="s">
        <v>26</v>
      </c>
      <c r="B14" s="14">
        <f>SUM(B15:B16)</f>
        <v>18772755</v>
      </c>
      <c r="C14" s="26">
        <f>SUM(C15:C16)</f>
        <v>99.68663059145588</v>
      </c>
    </row>
    <row r="15" spans="1:3" ht="18" customHeight="1">
      <c r="A15" s="10" t="s">
        <v>58</v>
      </c>
      <c r="B15" s="14">
        <v>18580323</v>
      </c>
      <c r="C15" s="26">
        <f t="shared" si="0"/>
        <v>98.66478282867546</v>
      </c>
    </row>
    <row r="16" spans="1:3" ht="18" customHeight="1">
      <c r="A16" s="10" t="s">
        <v>59</v>
      </c>
      <c r="B16" s="14">
        <v>192432</v>
      </c>
      <c r="C16" s="26">
        <f t="shared" si="0"/>
        <v>1.0218477627804252</v>
      </c>
    </row>
    <row r="17" spans="1:3" ht="18" customHeight="1">
      <c r="A17" s="12" t="s">
        <v>60</v>
      </c>
      <c r="B17" s="14">
        <f>SUM(B18:B19)</f>
        <v>58580</v>
      </c>
      <c r="C17" s="26">
        <f>SUM(C18:C19)</f>
        <v>0.31107010239293514</v>
      </c>
    </row>
    <row r="18" spans="1:3" ht="18" customHeight="1">
      <c r="A18" s="10" t="s">
        <v>61</v>
      </c>
      <c r="B18" s="14">
        <v>0</v>
      </c>
      <c r="C18" s="26">
        <f t="shared" si="0"/>
        <v>0</v>
      </c>
    </row>
    <row r="19" spans="1:3" ht="18" customHeight="1">
      <c r="A19" s="10" t="s">
        <v>62</v>
      </c>
      <c r="B19" s="14">
        <v>58580</v>
      </c>
      <c r="C19" s="26">
        <f t="shared" si="0"/>
        <v>0.31107010239293514</v>
      </c>
    </row>
    <row r="20" spans="1:3" ht="18" customHeight="1">
      <c r="A20" s="7" t="s">
        <v>71</v>
      </c>
      <c r="B20" s="13">
        <f>B21+B27+B31+B34</f>
        <v>18381589</v>
      </c>
      <c r="C20" s="28">
        <f>C21+C27+C31+C34</f>
        <v>97.60947033757</v>
      </c>
    </row>
    <row r="21" spans="1:3" ht="18" customHeight="1">
      <c r="A21" s="12" t="s">
        <v>63</v>
      </c>
      <c r="B21" s="14">
        <f>SUM(B22:B26)</f>
        <v>12756300</v>
      </c>
      <c r="C21" s="26">
        <f>SUM(C22:C26)</f>
        <v>67.73819643487536</v>
      </c>
    </row>
    <row r="22" spans="1:3" ht="18" customHeight="1">
      <c r="A22" s="10" t="s">
        <v>64</v>
      </c>
      <c r="B22" s="14">
        <v>12720351</v>
      </c>
      <c r="C22" s="26">
        <f aca="true" t="shared" si="1" ref="C22:C37">B22/$B$4*100</f>
        <v>67.54730092256871</v>
      </c>
    </row>
    <row r="23" spans="1:3" ht="18" customHeight="1">
      <c r="A23" s="10" t="s">
        <v>44</v>
      </c>
      <c r="B23" s="14">
        <v>0</v>
      </c>
      <c r="C23" s="26">
        <f t="shared" si="1"/>
        <v>0</v>
      </c>
    </row>
    <row r="24" spans="1:3" ht="18" customHeight="1">
      <c r="A24" s="10" t="s">
        <v>65</v>
      </c>
      <c r="B24" s="14">
        <v>0</v>
      </c>
      <c r="C24" s="26">
        <f t="shared" si="1"/>
        <v>0</v>
      </c>
    </row>
    <row r="25" spans="1:3" ht="18" customHeight="1">
      <c r="A25" s="10" t="s">
        <v>49</v>
      </c>
      <c r="B25" s="14">
        <v>0</v>
      </c>
      <c r="C25" s="26">
        <f t="shared" si="1"/>
        <v>0</v>
      </c>
    </row>
    <row r="26" spans="1:3" ht="18" customHeight="1">
      <c r="A26" s="10" t="s">
        <v>66</v>
      </c>
      <c r="B26" s="14">
        <v>35949</v>
      </c>
      <c r="C26" s="26">
        <f t="shared" si="1"/>
        <v>0.19089551230665117</v>
      </c>
    </row>
    <row r="27" spans="1:3" ht="18" customHeight="1">
      <c r="A27" s="12" t="s">
        <v>45</v>
      </c>
      <c r="B27" s="14">
        <f>SUM(B28:B30)</f>
        <v>0</v>
      </c>
      <c r="C27" s="26">
        <f>SUM(C28:C30)</f>
        <v>0</v>
      </c>
    </row>
    <row r="28" spans="1:3" ht="18" customHeight="1">
      <c r="A28" s="10" t="s">
        <v>67</v>
      </c>
      <c r="B28" s="14">
        <v>0</v>
      </c>
      <c r="C28" s="26">
        <f t="shared" si="1"/>
        <v>0</v>
      </c>
    </row>
    <row r="29" spans="1:3" ht="18" customHeight="1">
      <c r="A29" s="10" t="s">
        <v>68</v>
      </c>
      <c r="B29" s="14">
        <v>0</v>
      </c>
      <c r="C29" s="26">
        <f t="shared" si="1"/>
        <v>0</v>
      </c>
    </row>
    <row r="30" spans="1:3" ht="18" customHeight="1">
      <c r="A30" s="10" t="s">
        <v>27</v>
      </c>
      <c r="B30" s="14">
        <v>0</v>
      </c>
      <c r="C30" s="26">
        <f t="shared" si="1"/>
        <v>0</v>
      </c>
    </row>
    <row r="31" spans="1:3" ht="18" customHeight="1">
      <c r="A31" s="12" t="s">
        <v>69</v>
      </c>
      <c r="B31" s="14">
        <f>SUM(B32:B33)</f>
        <v>1973937</v>
      </c>
      <c r="C31" s="26">
        <f>SUM(C32:C33)</f>
        <v>10.481952623885341</v>
      </c>
    </row>
    <row r="32" spans="1:3" ht="18" customHeight="1">
      <c r="A32" s="10" t="s">
        <v>46</v>
      </c>
      <c r="B32" s="14">
        <v>1973937</v>
      </c>
      <c r="C32" s="26">
        <f t="shared" si="1"/>
        <v>10.481952623885341</v>
      </c>
    </row>
    <row r="33" spans="1:3" ht="18" customHeight="1">
      <c r="A33" s="10" t="s">
        <v>47</v>
      </c>
      <c r="B33" s="14">
        <v>0</v>
      </c>
      <c r="C33" s="26">
        <f t="shared" si="1"/>
        <v>0</v>
      </c>
    </row>
    <row r="34" spans="1:3" ht="18" customHeight="1">
      <c r="A34" s="12" t="s">
        <v>70</v>
      </c>
      <c r="B34" s="14">
        <f>SUM(B35)</f>
        <v>3651352</v>
      </c>
      <c r="C34" s="26">
        <f>SUM(C35)</f>
        <v>19.389321278809295</v>
      </c>
    </row>
    <row r="35" spans="1:3" ht="18" customHeight="1">
      <c r="A35" s="10" t="s">
        <v>48</v>
      </c>
      <c r="B35" s="14">
        <v>3651352</v>
      </c>
      <c r="C35" s="26">
        <f t="shared" si="1"/>
        <v>19.389321278809295</v>
      </c>
    </row>
    <row r="36" spans="1:3" ht="18" customHeight="1">
      <c r="A36" s="7" t="s">
        <v>23</v>
      </c>
      <c r="B36" s="13">
        <f>B4-B20</f>
        <v>450179</v>
      </c>
      <c r="C36" s="28">
        <f>C4-C20</f>
        <v>2.390529662429998</v>
      </c>
    </row>
    <row r="37" spans="1:3" ht="18" customHeight="1">
      <c r="A37" s="7" t="s">
        <v>24</v>
      </c>
      <c r="B37" s="13">
        <v>0</v>
      </c>
      <c r="C37" s="28">
        <f t="shared" si="1"/>
        <v>0</v>
      </c>
    </row>
    <row r="38" spans="1:3" ht="18" customHeight="1" thickBot="1">
      <c r="A38" s="15" t="s">
        <v>25</v>
      </c>
      <c r="B38" s="29">
        <f>B36+B37</f>
        <v>450179</v>
      </c>
      <c r="C38" s="30">
        <f>C36+C37</f>
        <v>2.390529662429998</v>
      </c>
    </row>
    <row r="39" spans="1:3" s="11" customFormat="1" ht="18" customHeight="1">
      <c r="A39" s="67"/>
      <c r="B39" s="67"/>
      <c r="C39" s="67"/>
    </row>
    <row r="40" spans="1:3" s="11" customFormat="1" ht="18" customHeight="1">
      <c r="A40" s="67"/>
      <c r="B40" s="67"/>
      <c r="C40" s="67"/>
    </row>
    <row r="41" spans="1:3" ht="30" customHeight="1">
      <c r="A41" s="5"/>
      <c r="B41" s="5"/>
      <c r="C41" s="5"/>
    </row>
    <row r="42" spans="1:3" ht="19.5" customHeight="1">
      <c r="A42" s="3"/>
      <c r="B42" s="3"/>
      <c r="C42" s="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3">
    <mergeCell ref="A1:C1"/>
    <mergeCell ref="A39:C39"/>
    <mergeCell ref="A40:C40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0">
      <selection activeCell="A1" sqref="A1:C1"/>
    </sheetView>
  </sheetViews>
  <sheetFormatPr defaultColWidth="9.00390625" defaultRowHeight="16.5"/>
  <cols>
    <col min="1" max="1" width="27.625" style="1" customWidth="1"/>
    <col min="2" max="2" width="20.625" style="1" customWidth="1"/>
    <col min="3" max="3" width="9.375" style="1" customWidth="1"/>
    <col min="4" max="16384" width="8.875" style="1" customWidth="1"/>
  </cols>
  <sheetData>
    <row r="1" spans="1:3" ht="24.75" customHeight="1">
      <c r="A1" s="66" t="s">
        <v>166</v>
      </c>
      <c r="B1" s="66"/>
      <c r="C1" s="66"/>
    </row>
    <row r="2" spans="1:4" ht="30" customHeight="1" thickBot="1">
      <c r="A2" s="60" t="s">
        <v>160</v>
      </c>
      <c r="B2" s="34"/>
      <c r="C2" s="33" t="s">
        <v>134</v>
      </c>
      <c r="D2" s="33"/>
    </row>
    <row r="3" spans="1:3" s="2" customFormat="1" ht="33">
      <c r="A3" s="18" t="s">
        <v>33</v>
      </c>
      <c r="B3" s="17" t="s">
        <v>157</v>
      </c>
      <c r="C3" s="16" t="s">
        <v>85</v>
      </c>
    </row>
    <row r="4" spans="1:3" ht="30" customHeight="1">
      <c r="A4" s="7" t="s">
        <v>34</v>
      </c>
      <c r="B4" s="13">
        <f>SUM(B5:B7)</f>
        <v>0</v>
      </c>
      <c r="C4" s="28">
        <f>SUM(C5:C7)</f>
        <v>0</v>
      </c>
    </row>
    <row r="5" spans="1:3" ht="30" customHeight="1">
      <c r="A5" s="12" t="s">
        <v>51</v>
      </c>
      <c r="B5" s="14">
        <v>0</v>
      </c>
      <c r="C5" s="26">
        <f>B5/$B$19*100</f>
        <v>0</v>
      </c>
    </row>
    <row r="6" spans="1:3" ht="30" customHeight="1">
      <c r="A6" s="12" t="s">
        <v>52</v>
      </c>
      <c r="B6" s="14">
        <v>0</v>
      </c>
      <c r="C6" s="26">
        <f>B6/$B$19*100</f>
        <v>0</v>
      </c>
    </row>
    <row r="7" spans="1:3" ht="30" customHeight="1">
      <c r="A7" s="12" t="s">
        <v>53</v>
      </c>
      <c r="B7" s="14">
        <v>0</v>
      </c>
      <c r="C7" s="26">
        <f>B7/$B$19*100</f>
        <v>0</v>
      </c>
    </row>
    <row r="8" spans="1:3" ht="30" customHeight="1">
      <c r="A8" s="7" t="s">
        <v>35</v>
      </c>
      <c r="B8" s="13">
        <f>SUM(B9:B12)</f>
        <v>433</v>
      </c>
      <c r="C8" s="28">
        <f>SUM(C9:C12)</f>
        <v>0.002299306151180282</v>
      </c>
    </row>
    <row r="9" spans="1:3" ht="30" customHeight="1">
      <c r="A9" s="12" t="s">
        <v>55</v>
      </c>
      <c r="B9" s="14"/>
      <c r="C9" s="26">
        <f>B9/$B$19*100</f>
        <v>0</v>
      </c>
    </row>
    <row r="10" spans="1:3" ht="30" customHeight="1">
      <c r="A10" s="12" t="s">
        <v>56</v>
      </c>
      <c r="B10" s="14">
        <v>0</v>
      </c>
      <c r="C10" s="26">
        <f>B10/$B$19*100</f>
        <v>0</v>
      </c>
    </row>
    <row r="11" spans="1:3" ht="30" customHeight="1">
      <c r="A11" s="12" t="s">
        <v>149</v>
      </c>
      <c r="B11" s="14">
        <v>0</v>
      </c>
      <c r="C11" s="26">
        <f>B11/$B$19*100</f>
        <v>0</v>
      </c>
    </row>
    <row r="12" spans="1:3" ht="30" customHeight="1">
      <c r="A12" s="12" t="s">
        <v>57</v>
      </c>
      <c r="B12" s="14">
        <v>433</v>
      </c>
      <c r="C12" s="26">
        <f>B12/$B$19*100</f>
        <v>0.002299306151180282</v>
      </c>
    </row>
    <row r="13" spans="1:3" ht="30" customHeight="1">
      <c r="A13" s="7" t="s">
        <v>36</v>
      </c>
      <c r="B13" s="13">
        <f>SUM(B14:B15)</f>
        <v>18772755</v>
      </c>
      <c r="C13" s="28">
        <f>SUM(C14:C15)</f>
        <v>99.68663059145588</v>
      </c>
    </row>
    <row r="14" spans="1:3" ht="30" customHeight="1">
      <c r="A14" s="12" t="s">
        <v>58</v>
      </c>
      <c r="B14" s="14">
        <v>18580323</v>
      </c>
      <c r="C14" s="26">
        <f>B14/$B$19*100</f>
        <v>98.66478282867546</v>
      </c>
    </row>
    <row r="15" spans="1:3" ht="30" customHeight="1">
      <c r="A15" s="12" t="s">
        <v>59</v>
      </c>
      <c r="B15" s="14">
        <v>192432</v>
      </c>
      <c r="C15" s="26">
        <f>B15/$B$19*100</f>
        <v>1.0218477627804252</v>
      </c>
    </row>
    <row r="16" spans="1:3" ht="30" customHeight="1">
      <c r="A16" s="7" t="s">
        <v>60</v>
      </c>
      <c r="B16" s="13">
        <f>SUM(B17:B18)</f>
        <v>58580</v>
      </c>
      <c r="C16" s="28">
        <f>SUM(C17:C18)</f>
        <v>0.31107010239293514</v>
      </c>
    </row>
    <row r="17" spans="1:3" ht="30" customHeight="1">
      <c r="A17" s="12" t="s">
        <v>61</v>
      </c>
      <c r="B17" s="14">
        <v>0</v>
      </c>
      <c r="C17" s="26">
        <f>B17/$B$19*100</f>
        <v>0</v>
      </c>
    </row>
    <row r="18" spans="1:3" ht="30" customHeight="1">
      <c r="A18" s="12" t="s">
        <v>62</v>
      </c>
      <c r="B18" s="14">
        <v>58580</v>
      </c>
      <c r="C18" s="26">
        <f>B18/$B$19*100</f>
        <v>0.31107010239293514</v>
      </c>
    </row>
    <row r="19" spans="1:3" ht="30" customHeight="1" thickBot="1">
      <c r="A19" s="15" t="s">
        <v>72</v>
      </c>
      <c r="B19" s="29">
        <f>B4+B8+B13+B16</f>
        <v>18831768</v>
      </c>
      <c r="C19" s="30">
        <f>C4+C8+C13+C16</f>
        <v>100</v>
      </c>
    </row>
    <row r="20" spans="1:3" s="11" customFormat="1" ht="30" customHeight="1">
      <c r="A20" s="67"/>
      <c r="B20" s="67"/>
      <c r="C20" s="67"/>
    </row>
    <row r="21" spans="1:3" s="11" customFormat="1" ht="30" customHeight="1">
      <c r="A21" s="67"/>
      <c r="B21" s="67"/>
      <c r="C21" s="67"/>
    </row>
    <row r="22" spans="1:3" ht="30" customHeight="1">
      <c r="A22" s="5"/>
      <c r="B22" s="5"/>
      <c r="C22" s="5"/>
    </row>
    <row r="23" spans="1:3" ht="19.5" customHeight="1">
      <c r="A23" s="3"/>
      <c r="B23" s="3"/>
      <c r="C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3">
    <mergeCell ref="A1:C1"/>
    <mergeCell ref="A20:C20"/>
    <mergeCell ref="A21:C21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:B1"/>
    </sheetView>
  </sheetViews>
  <sheetFormatPr defaultColWidth="9.00390625" defaultRowHeight="16.5"/>
  <cols>
    <col min="1" max="1" width="46.625" style="1" customWidth="1"/>
    <col min="2" max="2" width="18.625" style="1" customWidth="1"/>
    <col min="3" max="16384" width="8.875" style="1" customWidth="1"/>
  </cols>
  <sheetData>
    <row r="1" spans="1:3" ht="24.75" customHeight="1">
      <c r="A1" s="66" t="s">
        <v>166</v>
      </c>
      <c r="B1" s="66"/>
      <c r="C1" s="62"/>
    </row>
    <row r="2" spans="1:2" ht="30" customHeight="1" thickBot="1">
      <c r="A2" s="34" t="s">
        <v>162</v>
      </c>
      <c r="B2" s="33" t="s">
        <v>134</v>
      </c>
    </row>
    <row r="3" spans="1:2" s="2" customFormat="1" ht="30" customHeight="1">
      <c r="A3" s="18" t="s">
        <v>7</v>
      </c>
      <c r="B3" s="17" t="s">
        <v>157</v>
      </c>
    </row>
    <row r="4" spans="1:2" ht="30" customHeight="1">
      <c r="A4" s="7" t="s">
        <v>28</v>
      </c>
      <c r="B4" s="14"/>
    </row>
    <row r="5" spans="1:2" ht="30" customHeight="1">
      <c r="A5" s="12" t="s">
        <v>11</v>
      </c>
      <c r="B5" s="14">
        <v>450179</v>
      </c>
    </row>
    <row r="6" spans="1:2" ht="30" customHeight="1">
      <c r="A6" s="12" t="s">
        <v>12</v>
      </c>
      <c r="B6" s="14">
        <f>SUM(B7:B8)</f>
        <v>-196124</v>
      </c>
    </row>
    <row r="7" spans="1:2" ht="30" customHeight="1">
      <c r="A7" s="10" t="s">
        <v>13</v>
      </c>
      <c r="B7" s="14">
        <v>-96000</v>
      </c>
    </row>
    <row r="8" spans="1:2" ht="30" customHeight="1">
      <c r="A8" s="10" t="s">
        <v>14</v>
      </c>
      <c r="B8" s="14">
        <v>-100124</v>
      </c>
    </row>
    <row r="9" spans="1:2" ht="30" customHeight="1">
      <c r="A9" s="47" t="s">
        <v>141</v>
      </c>
      <c r="B9" s="13">
        <f>B5+B6</f>
        <v>254055</v>
      </c>
    </row>
    <row r="10" spans="1:2" ht="30" customHeight="1">
      <c r="A10" s="7" t="s">
        <v>29</v>
      </c>
      <c r="B10" s="14"/>
    </row>
    <row r="11" spans="1:2" ht="30" customHeight="1">
      <c r="A11" s="12" t="s">
        <v>82</v>
      </c>
      <c r="B11" s="14">
        <v>0</v>
      </c>
    </row>
    <row r="12" spans="1:2" ht="30" customHeight="1">
      <c r="A12" s="12" t="s">
        <v>80</v>
      </c>
      <c r="B12" s="14">
        <v>0</v>
      </c>
    </row>
    <row r="13" spans="1:2" ht="30" customHeight="1">
      <c r="A13" s="12" t="s">
        <v>81</v>
      </c>
      <c r="B13" s="14"/>
    </row>
    <row r="14" spans="1:2" ht="30" customHeight="1">
      <c r="A14" s="12" t="s">
        <v>83</v>
      </c>
      <c r="B14" s="14">
        <v>23150</v>
      </c>
    </row>
    <row r="15" spans="1:2" ht="30" customHeight="1">
      <c r="A15" s="47" t="s">
        <v>142</v>
      </c>
      <c r="B15" s="13">
        <f>SUM(B11:B14)</f>
        <v>23150</v>
      </c>
    </row>
    <row r="16" spans="1:2" ht="30" customHeight="1">
      <c r="A16" s="7" t="s">
        <v>8</v>
      </c>
      <c r="B16" s="13">
        <f>B9+B15</f>
        <v>277205</v>
      </c>
    </row>
    <row r="17" spans="1:2" ht="30" customHeight="1">
      <c r="A17" s="7" t="s">
        <v>10</v>
      </c>
      <c r="B17" s="13">
        <v>1789222</v>
      </c>
    </row>
    <row r="18" spans="1:2" ht="30" customHeight="1">
      <c r="A18" s="7" t="s">
        <v>9</v>
      </c>
      <c r="B18" s="13">
        <f>B16+B17</f>
        <v>2066427</v>
      </c>
    </row>
    <row r="19" spans="1:2" ht="30" customHeight="1" thickBot="1">
      <c r="A19" s="15"/>
      <c r="B19" s="29"/>
    </row>
    <row r="20" spans="1:4" ht="30" customHeight="1">
      <c r="A20" s="67"/>
      <c r="B20" s="67"/>
      <c r="C20" s="67"/>
      <c r="D20" s="67"/>
    </row>
    <row r="21" spans="1:4" ht="30" customHeight="1">
      <c r="A21" s="67"/>
      <c r="B21" s="67"/>
      <c r="C21" s="67"/>
      <c r="D21" s="67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3">
    <mergeCell ref="A21:D21"/>
    <mergeCell ref="A1:B1"/>
    <mergeCell ref="A20:D20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selection activeCell="A1" sqref="A1:C1"/>
    </sheetView>
  </sheetViews>
  <sheetFormatPr defaultColWidth="9.00390625" defaultRowHeight="16.5"/>
  <cols>
    <col min="1" max="1" width="30.50390625" style="1" customWidth="1"/>
    <col min="2" max="2" width="20.625" style="1" customWidth="1"/>
    <col min="3" max="3" width="9.50390625" style="1" customWidth="1"/>
    <col min="4" max="16384" width="8.875" style="1" customWidth="1"/>
  </cols>
  <sheetData>
    <row r="1" spans="1:3" ht="24.75" customHeight="1">
      <c r="A1" s="66" t="s">
        <v>166</v>
      </c>
      <c r="B1" s="66"/>
      <c r="C1" s="66"/>
    </row>
    <row r="2" spans="1:3" ht="30" customHeight="1" thickBot="1">
      <c r="A2" s="34" t="s">
        <v>161</v>
      </c>
      <c r="B2" s="34"/>
      <c r="C2" s="33" t="s">
        <v>134</v>
      </c>
    </row>
    <row r="3" spans="1:3" s="2" customFormat="1" ht="33">
      <c r="A3" s="18" t="s">
        <v>37</v>
      </c>
      <c r="B3" s="17" t="s">
        <v>157</v>
      </c>
      <c r="C3" s="16" t="s">
        <v>84</v>
      </c>
    </row>
    <row r="4" spans="1:3" ht="18" customHeight="1">
      <c r="A4" s="21" t="s">
        <v>43</v>
      </c>
      <c r="B4" s="13">
        <f>B5+B13+B19+B25+B27</f>
        <v>12756300</v>
      </c>
      <c r="C4" s="43">
        <f aca="true" t="shared" si="0" ref="C4:C12">B4/$B$68*100</f>
        <v>69.39715603476935</v>
      </c>
    </row>
    <row r="5" spans="1:3" ht="18" customHeight="1">
      <c r="A5" s="22" t="s">
        <v>38</v>
      </c>
      <c r="B5" s="14">
        <f>SUM(B6:B12)</f>
        <v>12720351</v>
      </c>
      <c r="C5" s="44">
        <f t="shared" si="0"/>
        <v>69.2015853471645</v>
      </c>
    </row>
    <row r="6" spans="1:3" ht="18" customHeight="1">
      <c r="A6" s="23" t="s">
        <v>40</v>
      </c>
      <c r="B6" s="14">
        <v>12337892</v>
      </c>
      <c r="C6" s="44">
        <f t="shared" si="0"/>
        <v>67.12092191812144</v>
      </c>
    </row>
    <row r="7" spans="1:3" ht="18" customHeight="1">
      <c r="A7" s="23" t="s">
        <v>41</v>
      </c>
      <c r="B7" s="14">
        <v>301282</v>
      </c>
      <c r="C7" s="44">
        <f t="shared" si="0"/>
        <v>1.6390421959711972</v>
      </c>
    </row>
    <row r="8" spans="1:3" ht="18" customHeight="1">
      <c r="A8" s="23" t="s">
        <v>74</v>
      </c>
      <c r="B8" s="14">
        <v>79932</v>
      </c>
      <c r="C8" s="44">
        <f t="shared" si="0"/>
        <v>0.43484815159342316</v>
      </c>
    </row>
    <row r="9" spans="1:3" ht="18" customHeight="1">
      <c r="A9" s="23" t="s">
        <v>75</v>
      </c>
      <c r="B9" s="14">
        <v>0</v>
      </c>
      <c r="C9" s="44">
        <f t="shared" si="0"/>
        <v>0</v>
      </c>
    </row>
    <row r="10" spans="1:3" ht="18" customHeight="1">
      <c r="A10" s="23" t="s">
        <v>76</v>
      </c>
      <c r="B10" s="14">
        <v>0</v>
      </c>
      <c r="C10" s="44">
        <f t="shared" si="0"/>
        <v>0</v>
      </c>
    </row>
    <row r="11" spans="1:3" ht="36.75" customHeight="1">
      <c r="A11" s="23" t="s">
        <v>77</v>
      </c>
      <c r="B11" s="24">
        <v>0</v>
      </c>
      <c r="C11" s="45">
        <f t="shared" si="0"/>
        <v>0</v>
      </c>
    </row>
    <row r="12" spans="1:3" ht="18" customHeight="1">
      <c r="A12" s="23" t="s">
        <v>42</v>
      </c>
      <c r="B12" s="14">
        <v>1245</v>
      </c>
      <c r="C12" s="44">
        <f t="shared" si="0"/>
        <v>0.006773081478429313</v>
      </c>
    </row>
    <row r="13" spans="1:3" ht="18" customHeight="1">
      <c r="A13" s="22" t="s">
        <v>44</v>
      </c>
      <c r="B13" s="14">
        <f>SUM(B14:B18)</f>
        <v>0</v>
      </c>
      <c r="C13" s="44">
        <f aca="true" t="shared" si="1" ref="C13:C54">B13/$B$68*100</f>
        <v>0</v>
      </c>
    </row>
    <row r="14" spans="1:3" ht="18" customHeight="1">
      <c r="A14" s="23" t="s">
        <v>40</v>
      </c>
      <c r="B14" s="14">
        <v>0</v>
      </c>
      <c r="C14" s="44">
        <f t="shared" si="1"/>
        <v>0</v>
      </c>
    </row>
    <row r="15" spans="1:3" ht="18" customHeight="1">
      <c r="A15" s="23" t="s">
        <v>41</v>
      </c>
      <c r="B15" s="14">
        <v>0</v>
      </c>
      <c r="C15" s="44">
        <f t="shared" si="1"/>
        <v>0</v>
      </c>
    </row>
    <row r="16" spans="1:3" ht="18" customHeight="1">
      <c r="A16" s="23" t="s">
        <v>74</v>
      </c>
      <c r="B16" s="14">
        <v>0</v>
      </c>
      <c r="C16" s="44">
        <f t="shared" si="1"/>
        <v>0</v>
      </c>
    </row>
    <row r="17" spans="1:3" ht="18" customHeight="1">
      <c r="A17" s="23" t="s">
        <v>76</v>
      </c>
      <c r="B17" s="14">
        <v>0</v>
      </c>
      <c r="C17" s="44">
        <f t="shared" si="1"/>
        <v>0</v>
      </c>
    </row>
    <row r="18" spans="1:3" ht="18" customHeight="1">
      <c r="A18" s="23" t="s">
        <v>42</v>
      </c>
      <c r="B18" s="14">
        <v>0</v>
      </c>
      <c r="C18" s="44">
        <f t="shared" si="1"/>
        <v>0</v>
      </c>
    </row>
    <row r="19" spans="1:3" ht="18" customHeight="1">
      <c r="A19" s="22" t="s">
        <v>65</v>
      </c>
      <c r="B19" s="14">
        <f>SUM(B20:B24)</f>
        <v>0</v>
      </c>
      <c r="C19" s="44">
        <f t="shared" si="1"/>
        <v>0</v>
      </c>
    </row>
    <row r="20" spans="1:3" ht="18" customHeight="1">
      <c r="A20" s="23" t="s">
        <v>40</v>
      </c>
      <c r="B20" s="14">
        <v>0</v>
      </c>
      <c r="C20" s="44">
        <f t="shared" si="1"/>
        <v>0</v>
      </c>
    </row>
    <row r="21" spans="1:3" ht="18" customHeight="1">
      <c r="A21" s="23" t="s">
        <v>41</v>
      </c>
      <c r="B21" s="14">
        <v>0</v>
      </c>
      <c r="C21" s="44">
        <f t="shared" si="1"/>
        <v>0</v>
      </c>
    </row>
    <row r="22" spans="1:3" ht="18" customHeight="1">
      <c r="A22" s="23" t="s">
        <v>74</v>
      </c>
      <c r="B22" s="14">
        <v>0</v>
      </c>
      <c r="C22" s="44">
        <f t="shared" si="1"/>
        <v>0</v>
      </c>
    </row>
    <row r="23" spans="1:3" ht="35.25" customHeight="1">
      <c r="A23" s="23" t="s">
        <v>77</v>
      </c>
      <c r="B23" s="24">
        <v>0</v>
      </c>
      <c r="C23" s="44">
        <f t="shared" si="1"/>
        <v>0</v>
      </c>
    </row>
    <row r="24" spans="1:3" ht="18" customHeight="1">
      <c r="A24" s="23" t="s">
        <v>42</v>
      </c>
      <c r="B24" s="14">
        <v>0</v>
      </c>
      <c r="C24" s="44">
        <f t="shared" si="1"/>
        <v>0</v>
      </c>
    </row>
    <row r="25" spans="1:3" ht="18" customHeight="1">
      <c r="A25" s="22" t="s">
        <v>49</v>
      </c>
      <c r="B25" s="14">
        <f>SUM(B26)</f>
        <v>0</v>
      </c>
      <c r="C25" s="44">
        <f t="shared" si="1"/>
        <v>0</v>
      </c>
    </row>
    <row r="26" spans="1:3" ht="36" customHeight="1">
      <c r="A26" s="23" t="s">
        <v>77</v>
      </c>
      <c r="B26" s="24">
        <v>0</v>
      </c>
      <c r="C26" s="44">
        <f t="shared" si="1"/>
        <v>0</v>
      </c>
    </row>
    <row r="27" spans="1:3" ht="18" customHeight="1">
      <c r="A27" s="22" t="s">
        <v>66</v>
      </c>
      <c r="B27" s="14">
        <f>SUM(B28:B33)</f>
        <v>35949</v>
      </c>
      <c r="C27" s="44">
        <f t="shared" si="1"/>
        <v>0.19557068760486374</v>
      </c>
    </row>
    <row r="28" spans="1:3" ht="18" customHeight="1">
      <c r="A28" s="23" t="s">
        <v>40</v>
      </c>
      <c r="B28" s="14">
        <v>0</v>
      </c>
      <c r="C28" s="44">
        <f t="shared" si="1"/>
        <v>0</v>
      </c>
    </row>
    <row r="29" spans="1:3" ht="18" customHeight="1">
      <c r="A29" s="23" t="s">
        <v>41</v>
      </c>
      <c r="B29" s="14">
        <v>25348</v>
      </c>
      <c r="C29" s="44">
        <f t="shared" si="1"/>
        <v>0.13789885085560338</v>
      </c>
    </row>
    <row r="30" spans="1:3" ht="18" customHeight="1">
      <c r="A30" s="23" t="s">
        <v>74</v>
      </c>
      <c r="B30" s="14">
        <v>10601</v>
      </c>
      <c r="C30" s="44">
        <f t="shared" si="1"/>
        <v>0.05767183674926035</v>
      </c>
    </row>
    <row r="31" spans="1:3" ht="18" customHeight="1">
      <c r="A31" s="23" t="s">
        <v>75</v>
      </c>
      <c r="B31" s="14">
        <v>0</v>
      </c>
      <c r="C31" s="44">
        <f t="shared" si="1"/>
        <v>0</v>
      </c>
    </row>
    <row r="32" spans="1:3" ht="36" customHeight="1">
      <c r="A32" s="23" t="s">
        <v>77</v>
      </c>
      <c r="B32" s="24">
        <v>0</v>
      </c>
      <c r="C32" s="44">
        <f t="shared" si="1"/>
        <v>0</v>
      </c>
    </row>
    <row r="33" spans="1:3" ht="18" customHeight="1">
      <c r="A33" s="23" t="s">
        <v>42</v>
      </c>
      <c r="B33" s="14">
        <v>0</v>
      </c>
      <c r="C33" s="44">
        <f t="shared" si="1"/>
        <v>0</v>
      </c>
    </row>
    <row r="34" spans="1:3" ht="18" customHeight="1">
      <c r="A34" s="21" t="s">
        <v>45</v>
      </c>
      <c r="B34" s="13">
        <f>B35+B42+B46</f>
        <v>0</v>
      </c>
      <c r="C34" s="43">
        <f t="shared" si="1"/>
        <v>0</v>
      </c>
    </row>
    <row r="35" spans="1:3" ht="18" customHeight="1">
      <c r="A35" s="22" t="s">
        <v>67</v>
      </c>
      <c r="B35" s="14">
        <f>SUM(B36:B41)</f>
        <v>0</v>
      </c>
      <c r="C35" s="44">
        <f t="shared" si="1"/>
        <v>0</v>
      </c>
    </row>
    <row r="36" spans="1:3" ht="18" customHeight="1">
      <c r="A36" s="23" t="s">
        <v>40</v>
      </c>
      <c r="B36" s="14">
        <v>0</v>
      </c>
      <c r="C36" s="44">
        <f t="shared" si="1"/>
        <v>0</v>
      </c>
    </row>
    <row r="37" spans="1:3" ht="18" customHeight="1">
      <c r="A37" s="23" t="s">
        <v>41</v>
      </c>
      <c r="B37" s="14">
        <v>0</v>
      </c>
      <c r="C37" s="44">
        <f t="shared" si="1"/>
        <v>0</v>
      </c>
    </row>
    <row r="38" spans="1:3" ht="18" customHeight="1">
      <c r="A38" s="23" t="s">
        <v>74</v>
      </c>
      <c r="B38" s="14">
        <v>0</v>
      </c>
      <c r="C38" s="44">
        <f t="shared" si="1"/>
        <v>0</v>
      </c>
    </row>
    <row r="39" spans="1:3" ht="18" customHeight="1">
      <c r="A39" s="23" t="s">
        <v>75</v>
      </c>
      <c r="B39" s="14">
        <v>0</v>
      </c>
      <c r="C39" s="44">
        <f t="shared" si="1"/>
        <v>0</v>
      </c>
    </row>
    <row r="40" spans="1:3" ht="36.75" customHeight="1">
      <c r="A40" s="23" t="s">
        <v>77</v>
      </c>
      <c r="B40" s="24">
        <v>0</v>
      </c>
      <c r="C40" s="44">
        <f t="shared" si="1"/>
        <v>0</v>
      </c>
    </row>
    <row r="41" spans="1:3" ht="18" customHeight="1">
      <c r="A41" s="23" t="s">
        <v>42</v>
      </c>
      <c r="B41" s="14">
        <v>0</v>
      </c>
      <c r="C41" s="44">
        <f t="shared" si="1"/>
        <v>0</v>
      </c>
    </row>
    <row r="42" spans="1:3" ht="18" customHeight="1">
      <c r="A42" s="22" t="s">
        <v>68</v>
      </c>
      <c r="B42" s="14">
        <f>SUM(B43:B45)</f>
        <v>0</v>
      </c>
      <c r="C42" s="44">
        <f t="shared" si="1"/>
        <v>0</v>
      </c>
    </row>
    <row r="43" spans="1:3" ht="18" customHeight="1">
      <c r="A43" s="23" t="s">
        <v>40</v>
      </c>
      <c r="B43" s="14">
        <v>0</v>
      </c>
      <c r="C43" s="44">
        <f t="shared" si="1"/>
        <v>0</v>
      </c>
    </row>
    <row r="44" spans="1:3" ht="18" customHeight="1">
      <c r="A44" s="23" t="s">
        <v>41</v>
      </c>
      <c r="B44" s="14">
        <v>0</v>
      </c>
      <c r="C44" s="44">
        <f t="shared" si="1"/>
        <v>0</v>
      </c>
    </row>
    <row r="45" spans="1:3" ht="18" customHeight="1">
      <c r="A45" s="23" t="s">
        <v>42</v>
      </c>
      <c r="B45" s="14">
        <v>0</v>
      </c>
      <c r="C45" s="44">
        <f t="shared" si="1"/>
        <v>0</v>
      </c>
    </row>
    <row r="46" spans="1:3" ht="18" customHeight="1">
      <c r="A46" s="22" t="s">
        <v>27</v>
      </c>
      <c r="B46" s="14">
        <f>SUM(B47:B53)</f>
        <v>0</v>
      </c>
      <c r="C46" s="44">
        <f t="shared" si="1"/>
        <v>0</v>
      </c>
    </row>
    <row r="47" spans="1:3" ht="18" customHeight="1">
      <c r="A47" s="23" t="s">
        <v>40</v>
      </c>
      <c r="B47" s="14">
        <v>0</v>
      </c>
      <c r="C47" s="44">
        <f t="shared" si="1"/>
        <v>0</v>
      </c>
    </row>
    <row r="48" spans="1:3" ht="18" customHeight="1">
      <c r="A48" s="23" t="s">
        <v>41</v>
      </c>
      <c r="B48" s="14">
        <v>0</v>
      </c>
      <c r="C48" s="44">
        <f t="shared" si="1"/>
        <v>0</v>
      </c>
    </row>
    <row r="49" spans="1:3" ht="18" customHeight="1">
      <c r="A49" s="23" t="s">
        <v>74</v>
      </c>
      <c r="B49" s="14">
        <v>0</v>
      </c>
      <c r="C49" s="44">
        <f t="shared" si="1"/>
        <v>0</v>
      </c>
    </row>
    <row r="50" spans="1:3" ht="18" customHeight="1">
      <c r="A50" s="23" t="s">
        <v>75</v>
      </c>
      <c r="B50" s="14">
        <v>0</v>
      </c>
      <c r="C50" s="44">
        <f t="shared" si="1"/>
        <v>0</v>
      </c>
    </row>
    <row r="51" spans="1:3" ht="18" customHeight="1">
      <c r="A51" s="23" t="s">
        <v>76</v>
      </c>
      <c r="B51" s="14">
        <v>0</v>
      </c>
      <c r="C51" s="44">
        <f t="shared" si="1"/>
        <v>0</v>
      </c>
    </row>
    <row r="52" spans="1:3" ht="37.5" customHeight="1">
      <c r="A52" s="23" t="s">
        <v>77</v>
      </c>
      <c r="B52" s="24">
        <v>0</v>
      </c>
      <c r="C52" s="44">
        <f t="shared" si="1"/>
        <v>0</v>
      </c>
    </row>
    <row r="53" spans="1:3" ht="18" customHeight="1">
      <c r="A53" s="23" t="s">
        <v>42</v>
      </c>
      <c r="B53" s="14">
        <v>0</v>
      </c>
      <c r="C53" s="44">
        <f t="shared" si="1"/>
        <v>0</v>
      </c>
    </row>
    <row r="54" spans="1:3" ht="18" customHeight="1">
      <c r="A54" s="7" t="s">
        <v>22</v>
      </c>
      <c r="B54" s="13">
        <f>B55+B57</f>
        <v>1973937</v>
      </c>
      <c r="C54" s="43">
        <f t="shared" si="1"/>
        <v>10.73866356167576</v>
      </c>
    </row>
    <row r="55" spans="1:3" ht="18" customHeight="1">
      <c r="A55" s="22" t="s">
        <v>46</v>
      </c>
      <c r="B55" s="14">
        <f>SUM(B56)</f>
        <v>1973937</v>
      </c>
      <c r="C55" s="44">
        <f>SUM(C56)</f>
        <v>10.73866356167576</v>
      </c>
    </row>
    <row r="56" spans="1:3" ht="31.5" customHeight="1">
      <c r="A56" s="23" t="s">
        <v>150</v>
      </c>
      <c r="B56" s="14">
        <v>1973937</v>
      </c>
      <c r="C56" s="44">
        <f>B56/$B$68*100</f>
        <v>10.73866356167576</v>
      </c>
    </row>
    <row r="57" spans="1:3" ht="18" customHeight="1">
      <c r="A57" s="22" t="s">
        <v>47</v>
      </c>
      <c r="B57" s="14">
        <f>SUM(B58)</f>
        <v>0</v>
      </c>
      <c r="C57" s="44">
        <f>SUM(C58)</f>
        <v>0</v>
      </c>
    </row>
    <row r="58" spans="1:3" ht="33.75" customHeight="1">
      <c r="A58" s="23" t="s">
        <v>150</v>
      </c>
      <c r="B58" s="14">
        <v>0</v>
      </c>
      <c r="C58" s="44">
        <f>B58/$B$68*100</f>
        <v>0</v>
      </c>
    </row>
    <row r="59" spans="1:3" ht="18" customHeight="1">
      <c r="A59" s="19" t="s">
        <v>39</v>
      </c>
      <c r="B59" s="13">
        <f>SUM(B60)</f>
        <v>3651352</v>
      </c>
      <c r="C59" s="43">
        <f>B59/$B$68*100</f>
        <v>19.864180403554883</v>
      </c>
    </row>
    <row r="60" spans="1:3" ht="18" customHeight="1">
      <c r="A60" s="22" t="s">
        <v>48</v>
      </c>
      <c r="B60" s="14">
        <f>SUM(B61:B67)</f>
        <v>3651352</v>
      </c>
      <c r="C60" s="44">
        <f>SUM(C61:C67)</f>
        <v>19.864180403554887</v>
      </c>
    </row>
    <row r="61" spans="1:3" ht="18" customHeight="1">
      <c r="A61" s="23" t="s">
        <v>40</v>
      </c>
      <c r="B61" s="14">
        <v>3236955</v>
      </c>
      <c r="C61" s="44">
        <f aca="true" t="shared" si="2" ref="C61:C68">B61/$B$68*100</f>
        <v>17.609767033742298</v>
      </c>
    </row>
    <row r="62" spans="1:3" ht="18" customHeight="1">
      <c r="A62" s="23" t="s">
        <v>41</v>
      </c>
      <c r="B62" s="14">
        <v>385602</v>
      </c>
      <c r="C62" s="44">
        <f t="shared" si="2"/>
        <v>2.0977620596347792</v>
      </c>
    </row>
    <row r="63" spans="1:3" ht="18" customHeight="1">
      <c r="A63" s="23" t="s">
        <v>74</v>
      </c>
      <c r="B63" s="14">
        <v>26915</v>
      </c>
      <c r="C63" s="44">
        <f t="shared" si="2"/>
        <v>0.14642368513407628</v>
      </c>
    </row>
    <row r="64" spans="1:3" ht="18" customHeight="1">
      <c r="A64" s="23" t="s">
        <v>75</v>
      </c>
      <c r="B64" s="14">
        <v>0</v>
      </c>
      <c r="C64" s="44">
        <f t="shared" si="2"/>
        <v>0</v>
      </c>
    </row>
    <row r="65" spans="1:3" ht="18" customHeight="1">
      <c r="A65" s="23" t="s">
        <v>76</v>
      </c>
      <c r="B65" s="14">
        <v>0</v>
      </c>
      <c r="C65" s="44">
        <f t="shared" si="2"/>
        <v>0</v>
      </c>
    </row>
    <row r="66" spans="1:3" ht="35.25" customHeight="1">
      <c r="A66" s="23" t="s">
        <v>77</v>
      </c>
      <c r="B66" s="24">
        <v>1000</v>
      </c>
      <c r="C66" s="45">
        <f t="shared" si="2"/>
        <v>0.0054402260870918175</v>
      </c>
    </row>
    <row r="67" spans="1:3" ht="18" customHeight="1">
      <c r="A67" s="23" t="s">
        <v>42</v>
      </c>
      <c r="B67" s="14">
        <v>880</v>
      </c>
      <c r="C67" s="44">
        <f t="shared" si="2"/>
        <v>0.0047873989566407996</v>
      </c>
    </row>
    <row r="68" spans="1:3" ht="18" customHeight="1" thickBot="1">
      <c r="A68" s="20" t="s">
        <v>73</v>
      </c>
      <c r="B68" s="29">
        <f>B4+B34+B54+B59</f>
        <v>18381589</v>
      </c>
      <c r="C68" s="46">
        <f t="shared" si="2"/>
        <v>100</v>
      </c>
    </row>
    <row r="69" spans="1:3" s="11" customFormat="1" ht="18" customHeight="1">
      <c r="A69" s="67"/>
      <c r="B69" s="67"/>
      <c r="C69" s="67"/>
    </row>
    <row r="70" spans="1:3" s="11" customFormat="1" ht="18" customHeight="1">
      <c r="A70" s="67"/>
      <c r="B70" s="67"/>
      <c r="C70" s="67"/>
    </row>
    <row r="71" spans="1:3" ht="30" customHeight="1">
      <c r="A71" s="5"/>
      <c r="B71" s="5"/>
      <c r="C71" s="5"/>
    </row>
    <row r="72" spans="1:3" ht="19.5" customHeight="1">
      <c r="A72" s="3"/>
      <c r="B72" s="3"/>
      <c r="C72" s="3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3">
    <mergeCell ref="A1:C1"/>
    <mergeCell ref="A69:C69"/>
    <mergeCell ref="A70:C70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C8" sqref="C8"/>
    </sheetView>
  </sheetViews>
  <sheetFormatPr defaultColWidth="9.00390625" defaultRowHeight="16.5"/>
  <cols>
    <col min="1" max="1" width="24.25390625" style="1" customWidth="1"/>
    <col min="2" max="2" width="18.625" style="1" customWidth="1"/>
    <col min="3" max="3" width="9.625" style="1" customWidth="1"/>
    <col min="4" max="16384" width="8.875" style="1" customWidth="1"/>
  </cols>
  <sheetData>
    <row r="1" spans="1:3" ht="24.75" customHeight="1">
      <c r="A1" s="66" t="s">
        <v>167</v>
      </c>
      <c r="B1" s="66"/>
      <c r="C1" s="58"/>
    </row>
    <row r="2" spans="1:3" ht="30" customHeight="1" thickBot="1">
      <c r="A2" s="59" t="s">
        <v>163</v>
      </c>
      <c r="B2" s="59"/>
      <c r="C2" s="61" t="s">
        <v>133</v>
      </c>
    </row>
    <row r="3" spans="1:3" s="2" customFormat="1" ht="33">
      <c r="A3" s="18" t="s">
        <v>0</v>
      </c>
      <c r="B3" s="17" t="s">
        <v>157</v>
      </c>
      <c r="C3" s="16" t="s">
        <v>1</v>
      </c>
    </row>
    <row r="4" spans="1:3" s="2" customFormat="1" ht="24.75" customHeight="1">
      <c r="A4" s="27" t="s">
        <v>79</v>
      </c>
      <c r="B4" s="13">
        <f>SUM(B5+B10+B12)</f>
        <v>2162427</v>
      </c>
      <c r="C4" s="63">
        <f>B4/$B$14*100</f>
        <v>100</v>
      </c>
    </row>
    <row r="5" spans="1:3" ht="24.75" customHeight="1">
      <c r="A5" s="7" t="s">
        <v>2</v>
      </c>
      <c r="B5" s="13">
        <f>SUM(B6:B9)</f>
        <v>2162427</v>
      </c>
      <c r="C5" s="63">
        <f>B5/$B$14*100</f>
        <v>100</v>
      </c>
    </row>
    <row r="6" spans="1:3" ht="24.75" customHeight="1">
      <c r="A6" s="10" t="s">
        <v>17</v>
      </c>
      <c r="B6" s="14">
        <v>2066427</v>
      </c>
      <c r="C6" s="64">
        <f aca="true" t="shared" si="0" ref="C6:C23">B6/$B$14*100</f>
        <v>95.560543777894</v>
      </c>
    </row>
    <row r="7" spans="1:3" ht="24.75" customHeight="1">
      <c r="A7" s="10" t="s">
        <v>15</v>
      </c>
      <c r="B7" s="14">
        <v>0</v>
      </c>
      <c r="C7" s="64">
        <f t="shared" si="0"/>
        <v>0</v>
      </c>
    </row>
    <row r="8" spans="1:3" ht="33" customHeight="1">
      <c r="A8" s="10" t="s">
        <v>16</v>
      </c>
      <c r="B8" s="14">
        <v>96000</v>
      </c>
      <c r="C8" s="64">
        <f t="shared" si="0"/>
        <v>4.439456222105995</v>
      </c>
    </row>
    <row r="9" spans="1:3" ht="29.25" customHeight="1">
      <c r="A9" s="10" t="s">
        <v>18</v>
      </c>
      <c r="B9" s="14">
        <v>0</v>
      </c>
      <c r="C9" s="64">
        <f t="shared" si="0"/>
        <v>0</v>
      </c>
    </row>
    <row r="10" spans="1:3" ht="32.25" customHeight="1">
      <c r="A10" s="19" t="s">
        <v>151</v>
      </c>
      <c r="B10" s="13">
        <f>B11</f>
        <v>0</v>
      </c>
      <c r="C10" s="63">
        <f t="shared" si="0"/>
        <v>0</v>
      </c>
    </row>
    <row r="11" spans="1:3" ht="24.75" customHeight="1">
      <c r="A11" s="10" t="s">
        <v>30</v>
      </c>
      <c r="B11" s="14">
        <v>0</v>
      </c>
      <c r="C11" s="64">
        <f t="shared" si="0"/>
        <v>0</v>
      </c>
    </row>
    <row r="12" spans="1:3" ht="24.75" customHeight="1">
      <c r="A12" s="7" t="s">
        <v>3</v>
      </c>
      <c r="B12" s="13">
        <f>SUM(B13)</f>
        <v>0</v>
      </c>
      <c r="C12" s="63">
        <f t="shared" si="0"/>
        <v>0</v>
      </c>
    </row>
    <row r="13" spans="1:3" ht="24.75" customHeight="1">
      <c r="A13" s="10" t="s">
        <v>31</v>
      </c>
      <c r="B13" s="14">
        <v>0</v>
      </c>
      <c r="C13" s="64">
        <f t="shared" si="0"/>
        <v>0</v>
      </c>
    </row>
    <row r="14" spans="1:3" ht="24.75" customHeight="1">
      <c r="A14" s="8" t="s">
        <v>78</v>
      </c>
      <c r="B14" s="13">
        <f>B5+B10+B12</f>
        <v>2162427</v>
      </c>
      <c r="C14" s="63">
        <f t="shared" si="0"/>
        <v>100</v>
      </c>
    </row>
    <row r="15" spans="1:3" ht="24.75" customHeight="1">
      <c r="A15" s="8" t="s">
        <v>4</v>
      </c>
      <c r="B15" s="13">
        <f>B16+B19</f>
        <v>1712248</v>
      </c>
      <c r="C15" s="63">
        <f t="shared" si="0"/>
        <v>79.18177122279735</v>
      </c>
    </row>
    <row r="16" spans="1:3" ht="24.75" customHeight="1">
      <c r="A16" s="7" t="s">
        <v>5</v>
      </c>
      <c r="B16" s="13">
        <f>SUM(B17:B18)</f>
        <v>1689098</v>
      </c>
      <c r="C16" s="63">
        <f t="shared" si="0"/>
        <v>78.11121485257074</v>
      </c>
    </row>
    <row r="17" spans="1:3" ht="39.75" customHeight="1">
      <c r="A17" s="10" t="s">
        <v>19</v>
      </c>
      <c r="B17" s="14">
        <v>1599098</v>
      </c>
      <c r="C17" s="64">
        <f t="shared" si="0"/>
        <v>73.94922464434637</v>
      </c>
    </row>
    <row r="18" spans="1:3" ht="50.25" customHeight="1">
      <c r="A18" s="10" t="s">
        <v>20</v>
      </c>
      <c r="B18" s="14">
        <v>90000</v>
      </c>
      <c r="C18" s="64">
        <f t="shared" si="0"/>
        <v>4.16199020822437</v>
      </c>
    </row>
    <row r="19" spans="1:3" ht="24.75" customHeight="1">
      <c r="A19" s="7" t="s">
        <v>6</v>
      </c>
      <c r="B19" s="13">
        <f>SUM(B20:B20)</f>
        <v>23150</v>
      </c>
      <c r="C19" s="63">
        <f t="shared" si="0"/>
        <v>1.0705563702266019</v>
      </c>
    </row>
    <row r="20" spans="1:3" ht="24.75" customHeight="1">
      <c r="A20" s="10" t="s">
        <v>153</v>
      </c>
      <c r="B20" s="14">
        <v>23150</v>
      </c>
      <c r="C20" s="64">
        <f t="shared" si="0"/>
        <v>1.0705563702266019</v>
      </c>
    </row>
    <row r="21" spans="1:3" ht="24.75" customHeight="1">
      <c r="A21" s="8" t="s">
        <v>32</v>
      </c>
      <c r="B21" s="13">
        <f>SUM(B22)</f>
        <v>450179</v>
      </c>
      <c r="C21" s="63">
        <f t="shared" si="0"/>
        <v>20.818228777202652</v>
      </c>
    </row>
    <row r="22" spans="1:3" ht="24.75" customHeight="1">
      <c r="A22" s="10" t="s">
        <v>86</v>
      </c>
      <c r="B22" s="14">
        <v>450179</v>
      </c>
      <c r="C22" s="64">
        <f t="shared" si="0"/>
        <v>20.818228777202652</v>
      </c>
    </row>
    <row r="23" spans="1:3" ht="24.75" customHeight="1">
      <c r="A23" s="8" t="s">
        <v>78</v>
      </c>
      <c r="B23" s="13">
        <f>B15+B21</f>
        <v>2162427</v>
      </c>
      <c r="C23" s="63">
        <f t="shared" si="0"/>
        <v>100</v>
      </c>
    </row>
    <row r="24" spans="1:3" ht="24.75" customHeight="1" thickBot="1">
      <c r="A24" s="9"/>
      <c r="B24" s="29"/>
      <c r="C24" s="65"/>
    </row>
    <row r="25" spans="1:3" ht="24.75" customHeight="1">
      <c r="A25" s="68" t="s">
        <v>156</v>
      </c>
      <c r="B25" s="68"/>
      <c r="C25" s="68"/>
    </row>
    <row r="26" spans="1:3" ht="24.75" customHeight="1">
      <c r="A26" s="67" t="s">
        <v>152</v>
      </c>
      <c r="B26" s="67"/>
      <c r="C26" s="67"/>
    </row>
    <row r="27" spans="1:3" ht="24.75" customHeight="1">
      <c r="A27" s="67"/>
      <c r="B27" s="67"/>
      <c r="C27" s="67"/>
    </row>
    <row r="28" spans="1:3" ht="24.75" customHeight="1">
      <c r="A28" s="67"/>
      <c r="B28" s="67"/>
      <c r="C28" s="67"/>
    </row>
    <row r="29" spans="1:3" ht="24.75" customHeight="1">
      <c r="A29" s="67"/>
      <c r="B29" s="67"/>
      <c r="C29" s="67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mergeCells count="6">
    <mergeCell ref="A1:B1"/>
    <mergeCell ref="A29:C29"/>
    <mergeCell ref="A27:C27"/>
    <mergeCell ref="A28:C28"/>
    <mergeCell ref="A25:C25"/>
    <mergeCell ref="A26:C26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D14"/>
  <sheetViews>
    <sheetView workbookViewId="0" topLeftCell="A2">
      <selection activeCell="E5" sqref="E5"/>
    </sheetView>
  </sheetViews>
  <sheetFormatPr defaultColWidth="9.00390625" defaultRowHeight="16.5"/>
  <cols>
    <col min="1" max="16384" width="9.00390625" style="1" customWidth="1"/>
  </cols>
  <sheetData>
    <row r="14" ht="16.5">
      <c r="D14"/>
    </row>
  </sheetData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2012-03-29T03:26:03Z</cp:lastPrinted>
  <dcterms:created xsi:type="dcterms:W3CDTF">2004-04-08T06:54:43Z</dcterms:created>
  <dcterms:modified xsi:type="dcterms:W3CDTF">2012-04-09T06:35:33Z</dcterms:modified>
  <cp:category/>
  <cp:version/>
  <cp:contentType/>
  <cp:contentStatus/>
</cp:coreProperties>
</file>