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12教導\03午餐業務\111學年度\111蘿妃午餐\01審菜單\01每個月菜單\"/>
    </mc:Choice>
  </mc:AlternateContent>
  <bookViews>
    <workbookView xWindow="0" yWindow="0" windowWidth="23040" windowHeight="9132"/>
  </bookViews>
  <sheets>
    <sheet name="彰化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externalReferences>
    <externalReference r:id="rId7"/>
  </externalReference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1" l="1"/>
  <c r="R37" i="1"/>
  <c r="T36" i="1"/>
  <c r="R36" i="1"/>
  <c r="AB50" i="4"/>
  <c r="AD49" i="4"/>
  <c r="V49" i="4"/>
  <c r="AE48" i="4"/>
  <c r="AC48" i="4"/>
  <c r="AD47" i="4"/>
  <c r="AE47" i="4" s="1"/>
  <c r="V47" i="4"/>
  <c r="AC46" i="4"/>
  <c r="AC50" i="4" s="1"/>
  <c r="AD45" i="4"/>
  <c r="AD50" i="4" s="1"/>
  <c r="V45" i="4"/>
  <c r="V51" i="4" s="1"/>
  <c r="R44" i="4"/>
  <c r="O44" i="4"/>
  <c r="L44" i="4"/>
  <c r="I44" i="4"/>
  <c r="F44" i="4"/>
  <c r="C44" i="4"/>
  <c r="AD42" i="6"/>
  <c r="AC42" i="6"/>
  <c r="AD41" i="6"/>
  <c r="V41" i="6"/>
  <c r="AC40" i="6"/>
  <c r="AE40" i="6" s="1"/>
  <c r="AE39" i="6"/>
  <c r="AD39" i="6"/>
  <c r="AB39" i="6"/>
  <c r="V39" i="6"/>
  <c r="V43" i="6" s="1"/>
  <c r="AC38" i="6"/>
  <c r="AB38" i="6"/>
  <c r="AE38" i="6" s="1"/>
  <c r="AD37" i="6"/>
  <c r="AB37" i="6"/>
  <c r="AB42" i="6" s="1"/>
  <c r="V37" i="6"/>
  <c r="R36" i="6"/>
  <c r="O36" i="6"/>
  <c r="L36" i="6"/>
  <c r="I36" i="6"/>
  <c r="F36" i="6"/>
  <c r="C36" i="6"/>
  <c r="AC34" i="6"/>
  <c r="AB34" i="6"/>
  <c r="AD33" i="6"/>
  <c r="V33" i="6"/>
  <c r="P46" i="1" s="1"/>
  <c r="AE32" i="6"/>
  <c r="AC32" i="6"/>
  <c r="AD31" i="6"/>
  <c r="AE31" i="6" s="1"/>
  <c r="AB31" i="6"/>
  <c r="V31" i="6"/>
  <c r="AC30" i="6"/>
  <c r="AB30" i="6"/>
  <c r="AE30" i="6" s="1"/>
  <c r="AE29" i="6"/>
  <c r="AD29" i="6"/>
  <c r="AD34" i="6" s="1"/>
  <c r="AB29" i="6"/>
  <c r="V29" i="6"/>
  <c r="N46" i="1" s="1"/>
  <c r="R28" i="6"/>
  <c r="O28" i="6"/>
  <c r="L28" i="6"/>
  <c r="I28" i="6"/>
  <c r="F28" i="6"/>
  <c r="C28" i="6"/>
  <c r="AD25" i="6"/>
  <c r="V25" i="6"/>
  <c r="AE24" i="6"/>
  <c r="AC24" i="6"/>
  <c r="AD23" i="6"/>
  <c r="AB23" i="6"/>
  <c r="AB26" i="6" s="1"/>
  <c r="V23" i="6"/>
  <c r="AE22" i="6"/>
  <c r="AC22" i="6"/>
  <c r="AC26" i="6" s="1"/>
  <c r="AB22" i="6"/>
  <c r="AD21" i="6"/>
  <c r="AD26" i="6" s="1"/>
  <c r="AB21" i="6"/>
  <c r="V21" i="6"/>
  <c r="V27" i="6" s="1"/>
  <c r="J45" i="1" s="1"/>
  <c r="R20" i="6"/>
  <c r="O20" i="6"/>
  <c r="L20" i="6"/>
  <c r="I20" i="6"/>
  <c r="F20" i="6"/>
  <c r="C20" i="6"/>
  <c r="AD17" i="6"/>
  <c r="V17" i="6"/>
  <c r="H46" i="1" s="1"/>
  <c r="AC16" i="6"/>
  <c r="AE16" i="6" s="1"/>
  <c r="AD15" i="6"/>
  <c r="AB15" i="6"/>
  <c r="AE15" i="6" s="1"/>
  <c r="V15" i="6"/>
  <c r="V19" i="6" s="1"/>
  <c r="F45" i="1" s="1"/>
  <c r="AC14" i="6"/>
  <c r="AE14" i="6" s="1"/>
  <c r="AB14" i="6"/>
  <c r="AD13" i="6"/>
  <c r="AD18" i="6" s="1"/>
  <c r="AB13" i="6"/>
  <c r="AB18" i="6" s="1"/>
  <c r="V13" i="6"/>
  <c r="R12" i="6"/>
  <c r="O12" i="6"/>
  <c r="L12" i="6"/>
  <c r="I12" i="6"/>
  <c r="F12" i="6"/>
  <c r="C12" i="6"/>
  <c r="AD10" i="6"/>
  <c r="AC10" i="6"/>
  <c r="AD9" i="6"/>
  <c r="V9" i="6"/>
  <c r="AE8" i="6"/>
  <c r="AC8" i="6"/>
  <c r="AE7" i="6"/>
  <c r="AD7" i="6"/>
  <c r="AB7" i="6"/>
  <c r="V7" i="6"/>
  <c r="AE6" i="6"/>
  <c r="AC6" i="6"/>
  <c r="AB6" i="6"/>
  <c r="AD5" i="6"/>
  <c r="AB5" i="6"/>
  <c r="AB10" i="6" s="1"/>
  <c r="V5" i="6"/>
  <c r="B46" i="1" s="1"/>
  <c r="R4" i="6"/>
  <c r="O4" i="6"/>
  <c r="L4" i="6"/>
  <c r="I4" i="6"/>
  <c r="F4" i="6"/>
  <c r="C4" i="6"/>
  <c r="AD42" i="5"/>
  <c r="AB42" i="5"/>
  <c r="AD41" i="5"/>
  <c r="V41" i="5"/>
  <c r="AC40" i="5"/>
  <c r="AE40" i="5" s="1"/>
  <c r="AD39" i="5"/>
  <c r="AE39" i="5" s="1"/>
  <c r="AB39" i="5"/>
  <c r="V39" i="5"/>
  <c r="AC38" i="5"/>
  <c r="AC42" i="5" s="1"/>
  <c r="AB38" i="5"/>
  <c r="AE37" i="5"/>
  <c r="AD37" i="5"/>
  <c r="AB37" i="5"/>
  <c r="V37" i="5"/>
  <c r="N37" i="1" s="1"/>
  <c r="R36" i="5"/>
  <c r="O36" i="5"/>
  <c r="L36" i="5"/>
  <c r="I36" i="5"/>
  <c r="F36" i="5"/>
  <c r="C36" i="5"/>
  <c r="AD34" i="5"/>
  <c r="AC34" i="5"/>
  <c r="AD33" i="5"/>
  <c r="V33" i="5"/>
  <c r="AC32" i="5"/>
  <c r="AE32" i="5" s="1"/>
  <c r="AE31" i="5"/>
  <c r="AD31" i="5"/>
  <c r="AB31" i="5"/>
  <c r="V31" i="5"/>
  <c r="AC30" i="5"/>
  <c r="AB30" i="5"/>
  <c r="AE30" i="5" s="1"/>
  <c r="AD29" i="5"/>
  <c r="AE29" i="5" s="1"/>
  <c r="AB29" i="5"/>
  <c r="AB34" i="5" s="1"/>
  <c r="V29" i="5"/>
  <c r="V35" i="5" s="1"/>
  <c r="R28" i="5"/>
  <c r="O28" i="5"/>
  <c r="L28" i="5"/>
  <c r="I28" i="5"/>
  <c r="F28" i="5"/>
  <c r="C28" i="5"/>
  <c r="AC26" i="5"/>
  <c r="AB26" i="5"/>
  <c r="AD25" i="5"/>
  <c r="V25" i="5"/>
  <c r="AC24" i="5"/>
  <c r="AE24" i="5" s="1"/>
  <c r="AD23" i="5"/>
  <c r="AE23" i="5" s="1"/>
  <c r="AB23" i="5"/>
  <c r="V23" i="5"/>
  <c r="V27" i="5" s="1"/>
  <c r="J36" i="1" s="1"/>
  <c r="AC22" i="5"/>
  <c r="AB22" i="5"/>
  <c r="AE22" i="5" s="1"/>
  <c r="AE21" i="5"/>
  <c r="AD21" i="5"/>
  <c r="AD26" i="5" s="1"/>
  <c r="AB21" i="5"/>
  <c r="V21" i="5"/>
  <c r="R20" i="5"/>
  <c r="O20" i="5"/>
  <c r="L20" i="5"/>
  <c r="I20" i="5"/>
  <c r="F20" i="5"/>
  <c r="C20" i="5"/>
  <c r="AD17" i="5"/>
  <c r="V17" i="5"/>
  <c r="AE16" i="5"/>
  <c r="AC16" i="5"/>
  <c r="AD15" i="5"/>
  <c r="AB15" i="5"/>
  <c r="AB18" i="5" s="1"/>
  <c r="V15" i="5"/>
  <c r="AE14" i="5"/>
  <c r="AC14" i="5"/>
  <c r="AC18" i="5" s="1"/>
  <c r="AB14" i="5"/>
  <c r="AD13" i="5"/>
  <c r="AE13" i="5" s="1"/>
  <c r="AB13" i="5"/>
  <c r="V13" i="5"/>
  <c r="V19" i="5" s="1"/>
  <c r="F36" i="1" s="1"/>
  <c r="R12" i="5"/>
  <c r="O12" i="5"/>
  <c r="L12" i="5"/>
  <c r="I12" i="5"/>
  <c r="F12" i="5"/>
  <c r="C12" i="5"/>
  <c r="V11" i="5"/>
  <c r="B36" i="1" s="1"/>
  <c r="AD9" i="5"/>
  <c r="V9" i="5"/>
  <c r="AC8" i="5"/>
  <c r="AE8" i="5" s="1"/>
  <c r="AD7" i="5"/>
  <c r="AB7" i="5"/>
  <c r="AE7" i="5" s="1"/>
  <c r="V7" i="5"/>
  <c r="AC6" i="5"/>
  <c r="AC10" i="5" s="1"/>
  <c r="AB6" i="5"/>
  <c r="AE6" i="5" s="1"/>
  <c r="AD5" i="5"/>
  <c r="AD10" i="5" s="1"/>
  <c r="AB5" i="5"/>
  <c r="AB10" i="5" s="1"/>
  <c r="V5" i="5"/>
  <c r="R4" i="5"/>
  <c r="O4" i="5"/>
  <c r="L4" i="5"/>
  <c r="I4" i="5"/>
  <c r="F4" i="5"/>
  <c r="C4" i="5"/>
  <c r="AB42" i="4"/>
  <c r="AD41" i="4"/>
  <c r="V41" i="4"/>
  <c r="AE40" i="4"/>
  <c r="AC40" i="4"/>
  <c r="AD39" i="4"/>
  <c r="AE39" i="4" s="1"/>
  <c r="V39" i="4"/>
  <c r="T27" i="1" s="1"/>
  <c r="AC38" i="4"/>
  <c r="AE38" i="4" s="1"/>
  <c r="AD37" i="4"/>
  <c r="AD42" i="4" s="1"/>
  <c r="V37" i="4"/>
  <c r="V43" i="4" s="1"/>
  <c r="R27" i="1" s="1"/>
  <c r="R36" i="4"/>
  <c r="O36" i="4"/>
  <c r="L36" i="4"/>
  <c r="I36" i="4"/>
  <c r="F36" i="4"/>
  <c r="C36" i="4"/>
  <c r="AC34" i="4"/>
  <c r="AD33" i="4"/>
  <c r="V33" i="4"/>
  <c r="AE32" i="4"/>
  <c r="AC32" i="4"/>
  <c r="AD31" i="4"/>
  <c r="AE31" i="4" s="1"/>
  <c r="V31" i="4"/>
  <c r="AC30" i="4"/>
  <c r="AE30" i="4" s="1"/>
  <c r="AD29" i="4"/>
  <c r="AE29" i="4" s="1"/>
  <c r="V29" i="4"/>
  <c r="V35" i="4" s="1"/>
  <c r="N27" i="1" s="1"/>
  <c r="R28" i="4"/>
  <c r="O28" i="4"/>
  <c r="L28" i="4"/>
  <c r="I28" i="4"/>
  <c r="F28" i="4"/>
  <c r="C28" i="4"/>
  <c r="AC26" i="4"/>
  <c r="AD25" i="4"/>
  <c r="V25" i="4"/>
  <c r="AE24" i="4"/>
  <c r="AC24" i="4"/>
  <c r="AD23" i="4"/>
  <c r="AE23" i="4" s="1"/>
  <c r="V23" i="4"/>
  <c r="L27" i="1" s="1"/>
  <c r="AC22" i="4"/>
  <c r="AE22" i="4" s="1"/>
  <c r="AE21" i="4"/>
  <c r="AD21" i="4"/>
  <c r="AD26" i="4" s="1"/>
  <c r="V21" i="4"/>
  <c r="V27" i="4" s="1"/>
  <c r="J27" i="1" s="1"/>
  <c r="R20" i="4"/>
  <c r="O20" i="4"/>
  <c r="L20" i="4"/>
  <c r="I20" i="4"/>
  <c r="F20" i="4"/>
  <c r="C20" i="4"/>
  <c r="AC18" i="4"/>
  <c r="AD17" i="4"/>
  <c r="V17" i="4"/>
  <c r="AE16" i="4"/>
  <c r="AC16" i="4"/>
  <c r="AD15" i="4"/>
  <c r="AE15" i="4" s="1"/>
  <c r="V15" i="4"/>
  <c r="H27" i="1" s="1"/>
  <c r="AC14" i="4"/>
  <c r="AE14" i="4" s="1"/>
  <c r="AD13" i="4"/>
  <c r="AE13" i="4" s="1"/>
  <c r="V13" i="4"/>
  <c r="V19" i="4" s="1"/>
  <c r="F27" i="1" s="1"/>
  <c r="R12" i="4"/>
  <c r="O12" i="4"/>
  <c r="L12" i="4"/>
  <c r="I12" i="4"/>
  <c r="F12" i="4"/>
  <c r="C12" i="4"/>
  <c r="AC10" i="4"/>
  <c r="AD9" i="4"/>
  <c r="V9" i="4"/>
  <c r="AE8" i="4"/>
  <c r="AC8" i="4"/>
  <c r="AD7" i="4"/>
  <c r="AE7" i="4" s="1"/>
  <c r="V7" i="4"/>
  <c r="AC6" i="4"/>
  <c r="AE6" i="4" s="1"/>
  <c r="AD5" i="4"/>
  <c r="AE5" i="4" s="1"/>
  <c r="V5" i="4"/>
  <c r="B28" i="1" s="1"/>
  <c r="R4" i="4"/>
  <c r="O4" i="4"/>
  <c r="L4" i="4"/>
  <c r="I4" i="4"/>
  <c r="F4" i="4"/>
  <c r="C4" i="4"/>
  <c r="AD42" i="3"/>
  <c r="AC42" i="3"/>
  <c r="AD41" i="3"/>
  <c r="V41" i="3"/>
  <c r="AC40" i="3"/>
  <c r="AE40" i="3" s="1"/>
  <c r="AE39" i="3"/>
  <c r="AD39" i="3"/>
  <c r="AB39" i="3"/>
  <c r="V39" i="3"/>
  <c r="AC38" i="3"/>
  <c r="AB38" i="3"/>
  <c r="AE38" i="3" s="1"/>
  <c r="AD37" i="3"/>
  <c r="AB37" i="3"/>
  <c r="AB42" i="3" s="1"/>
  <c r="V37" i="3"/>
  <c r="V43" i="3" s="1"/>
  <c r="R36" i="3"/>
  <c r="O36" i="3"/>
  <c r="L36" i="3"/>
  <c r="I36" i="3"/>
  <c r="F36" i="3"/>
  <c r="C36" i="3"/>
  <c r="AC34" i="3"/>
  <c r="AB34" i="3"/>
  <c r="AD33" i="3"/>
  <c r="V33" i="3"/>
  <c r="AE32" i="3"/>
  <c r="AC32" i="3"/>
  <c r="AD31" i="3"/>
  <c r="AE31" i="3" s="1"/>
  <c r="AB31" i="3"/>
  <c r="V31" i="3"/>
  <c r="V35" i="3" s="1"/>
  <c r="AC30" i="3"/>
  <c r="AB30" i="3"/>
  <c r="AE30" i="3" s="1"/>
  <c r="AE29" i="3"/>
  <c r="AD29" i="3"/>
  <c r="AD34" i="3" s="1"/>
  <c r="AB29" i="3"/>
  <c r="V29" i="3"/>
  <c r="R28" i="3"/>
  <c r="O28" i="3"/>
  <c r="L28" i="3"/>
  <c r="I28" i="3"/>
  <c r="F28" i="3"/>
  <c r="C28" i="3"/>
  <c r="AD25" i="3"/>
  <c r="V25" i="3"/>
  <c r="AE24" i="3"/>
  <c r="AC24" i="3"/>
  <c r="AD23" i="3"/>
  <c r="AB23" i="3"/>
  <c r="AE23" i="3" s="1"/>
  <c r="V23" i="3"/>
  <c r="AE22" i="3"/>
  <c r="AC22" i="3"/>
  <c r="AC26" i="3" s="1"/>
  <c r="AB22" i="3"/>
  <c r="AD21" i="3"/>
  <c r="AD26" i="3" s="1"/>
  <c r="AB21" i="3"/>
  <c r="V21" i="3"/>
  <c r="V27" i="3" s="1"/>
  <c r="J18" i="1" s="1"/>
  <c r="R20" i="3"/>
  <c r="O20" i="3"/>
  <c r="L20" i="3"/>
  <c r="I20" i="3"/>
  <c r="F20" i="3"/>
  <c r="C20" i="3"/>
  <c r="AD17" i="3"/>
  <c r="V17" i="3"/>
  <c r="H19" i="1" s="1"/>
  <c r="AC16" i="3"/>
  <c r="AE16" i="3" s="1"/>
  <c r="AD15" i="3"/>
  <c r="AB15" i="3"/>
  <c r="AE15" i="3" s="1"/>
  <c r="V15" i="3"/>
  <c r="V19" i="3" s="1"/>
  <c r="F18" i="1" s="1"/>
  <c r="AC14" i="3"/>
  <c r="AC18" i="3" s="1"/>
  <c r="AB14" i="3"/>
  <c r="AE14" i="3" s="1"/>
  <c r="AD13" i="3"/>
  <c r="AD18" i="3" s="1"/>
  <c r="AB13" i="3"/>
  <c r="AB18" i="3" s="1"/>
  <c r="V13" i="3"/>
  <c r="R12" i="3"/>
  <c r="O12" i="3"/>
  <c r="L12" i="3"/>
  <c r="I12" i="3"/>
  <c r="F12" i="3"/>
  <c r="C12" i="3"/>
  <c r="AC10" i="3"/>
  <c r="AD9" i="3"/>
  <c r="V9" i="3"/>
  <c r="D19" i="1" s="1"/>
  <c r="AE8" i="3"/>
  <c r="AC8" i="3"/>
  <c r="AE7" i="3"/>
  <c r="AD7" i="3"/>
  <c r="AB7" i="3"/>
  <c r="V7" i="3"/>
  <c r="D18" i="1" s="1"/>
  <c r="AE6" i="3"/>
  <c r="AC6" i="3"/>
  <c r="AB6" i="3"/>
  <c r="AD5" i="3"/>
  <c r="AD10" i="3" s="1"/>
  <c r="AB5" i="3"/>
  <c r="AB10" i="3" s="1"/>
  <c r="V5" i="3"/>
  <c r="B19" i="1" s="1"/>
  <c r="R4" i="3"/>
  <c r="O4" i="3"/>
  <c r="L4" i="3"/>
  <c r="I4" i="3"/>
  <c r="F4" i="3"/>
  <c r="C4" i="3"/>
  <c r="AD42" i="2"/>
  <c r="AD41" i="2"/>
  <c r="V41" i="2"/>
  <c r="AC40" i="2"/>
  <c r="AE40" i="2" s="1"/>
  <c r="AE39" i="2"/>
  <c r="AD39" i="2"/>
  <c r="AB39" i="2"/>
  <c r="V39" i="2"/>
  <c r="AC38" i="2"/>
  <c r="AC42" i="2" s="1"/>
  <c r="AB38" i="2"/>
  <c r="AD37" i="2"/>
  <c r="AB37" i="2"/>
  <c r="AB42" i="2" s="1"/>
  <c r="V37" i="2"/>
  <c r="V43" i="2" s="1"/>
  <c r="R9" i="1" s="1"/>
  <c r="R36" i="2"/>
  <c r="O36" i="2"/>
  <c r="L36" i="2"/>
  <c r="I36" i="2"/>
  <c r="F36" i="2"/>
  <c r="C36" i="2"/>
  <c r="AD34" i="2"/>
  <c r="AC34" i="2"/>
  <c r="AD33" i="2"/>
  <c r="V33" i="2"/>
  <c r="AC32" i="2"/>
  <c r="AE32" i="2" s="1"/>
  <c r="AE31" i="2"/>
  <c r="AD31" i="2"/>
  <c r="AB31" i="2"/>
  <c r="V31" i="2"/>
  <c r="AC30" i="2"/>
  <c r="AB30" i="2"/>
  <c r="AE30" i="2" s="1"/>
  <c r="AD29" i="2"/>
  <c r="AB29" i="2"/>
  <c r="AB34" i="2" s="1"/>
  <c r="V29" i="2"/>
  <c r="V35" i="2" s="1"/>
  <c r="N9" i="1" s="1"/>
  <c r="R28" i="2"/>
  <c r="O28" i="2"/>
  <c r="L28" i="2"/>
  <c r="I28" i="2"/>
  <c r="F28" i="2"/>
  <c r="C28" i="2"/>
  <c r="AC26" i="2"/>
  <c r="AB26" i="2"/>
  <c r="AD25" i="2"/>
  <c r="V25" i="2"/>
  <c r="AC24" i="2"/>
  <c r="AE24" i="2" s="1"/>
  <c r="AD23" i="2"/>
  <c r="AE23" i="2" s="1"/>
  <c r="AB23" i="2"/>
  <c r="V23" i="2"/>
  <c r="AC22" i="2"/>
  <c r="AB22" i="2"/>
  <c r="AE22" i="2" s="1"/>
  <c r="AE21" i="2"/>
  <c r="AD21" i="2"/>
  <c r="AD26" i="2" s="1"/>
  <c r="AB21" i="2"/>
  <c r="V21" i="2"/>
  <c r="V27" i="2" s="1"/>
  <c r="J9" i="1" s="1"/>
  <c r="R20" i="2"/>
  <c r="O20" i="2"/>
  <c r="L20" i="2"/>
  <c r="I20" i="2"/>
  <c r="F20" i="2"/>
  <c r="C20" i="2"/>
  <c r="AD17" i="2"/>
  <c r="V17" i="2"/>
  <c r="AC16" i="2"/>
  <c r="AE16" i="2" s="1"/>
  <c r="AD15" i="2"/>
  <c r="AB15" i="2"/>
  <c r="AE15" i="2" s="1"/>
  <c r="V15" i="2"/>
  <c r="AC14" i="2"/>
  <c r="AC18" i="2" s="1"/>
  <c r="AB14" i="2"/>
  <c r="AE14" i="2" s="1"/>
  <c r="AD13" i="2"/>
  <c r="AD18" i="2" s="1"/>
  <c r="AB13" i="2"/>
  <c r="V13" i="2"/>
  <c r="V19" i="2" s="1"/>
  <c r="F9" i="1" s="1"/>
  <c r="R12" i="2"/>
  <c r="O12" i="2"/>
  <c r="L12" i="2"/>
  <c r="I12" i="2"/>
  <c r="F12" i="2"/>
  <c r="C12" i="2"/>
  <c r="AD9" i="2"/>
  <c r="V9" i="2"/>
  <c r="AC8" i="2"/>
  <c r="AE8" i="2" s="1"/>
  <c r="AD7" i="2"/>
  <c r="AB7" i="2"/>
  <c r="AE7" i="2" s="1"/>
  <c r="V7" i="2"/>
  <c r="V11" i="2" s="1"/>
  <c r="B9" i="1" s="1"/>
  <c r="AC6" i="2"/>
  <c r="AC10" i="2" s="1"/>
  <c r="AB6" i="2"/>
  <c r="AE6" i="2" s="1"/>
  <c r="AD5" i="2"/>
  <c r="AD10" i="2" s="1"/>
  <c r="AB5" i="2"/>
  <c r="AB10" i="2" s="1"/>
  <c r="V5" i="2"/>
  <c r="R4" i="2"/>
  <c r="O4" i="2"/>
  <c r="L4" i="2"/>
  <c r="I4" i="2"/>
  <c r="F4" i="2"/>
  <c r="C4" i="2"/>
  <c r="T46" i="1"/>
  <c r="R46" i="1"/>
  <c r="L46" i="1"/>
  <c r="J46" i="1"/>
  <c r="F46" i="1"/>
  <c r="D46" i="1"/>
  <c r="T45" i="1"/>
  <c r="R45" i="1"/>
  <c r="P45" i="1"/>
  <c r="L45" i="1"/>
  <c r="D45" i="1"/>
  <c r="P37" i="1"/>
  <c r="L37" i="1"/>
  <c r="J37" i="1"/>
  <c r="H37" i="1"/>
  <c r="F37" i="1"/>
  <c r="D37" i="1"/>
  <c r="B37" i="1"/>
  <c r="P36" i="1"/>
  <c r="L36" i="1"/>
  <c r="H36" i="1"/>
  <c r="D36" i="1"/>
  <c r="T28" i="1"/>
  <c r="R28" i="1"/>
  <c r="P28" i="1"/>
  <c r="L28" i="1"/>
  <c r="H28" i="1"/>
  <c r="F28" i="1"/>
  <c r="D28" i="1"/>
  <c r="P27" i="1"/>
  <c r="D27" i="1"/>
  <c r="T19" i="1"/>
  <c r="R19" i="1"/>
  <c r="P19" i="1"/>
  <c r="N19" i="1"/>
  <c r="L19" i="1"/>
  <c r="J19" i="1"/>
  <c r="F19" i="1"/>
  <c r="T18" i="1"/>
  <c r="P18" i="1"/>
  <c r="L18" i="1"/>
  <c r="H18" i="1"/>
  <c r="T10" i="1"/>
  <c r="R10" i="1"/>
  <c r="P10" i="1"/>
  <c r="N10" i="1"/>
  <c r="L10" i="1"/>
  <c r="J10" i="1"/>
  <c r="H10" i="1"/>
  <c r="F10" i="1"/>
  <c r="D10" i="1"/>
  <c r="B10" i="1"/>
  <c r="T9" i="1"/>
  <c r="P9" i="1"/>
  <c r="L9" i="1"/>
  <c r="H9" i="1"/>
  <c r="AE45" i="4" l="1"/>
  <c r="AE50" i="4"/>
  <c r="AD51" i="4" s="1"/>
  <c r="AE46" i="4"/>
  <c r="V35" i="6"/>
  <c r="N45" i="1" s="1"/>
  <c r="AC43" i="3"/>
  <c r="AD27" i="5"/>
  <c r="AE10" i="3"/>
  <c r="AD11" i="3" s="1"/>
  <c r="AB11" i="3"/>
  <c r="AC19" i="3"/>
  <c r="AB43" i="3"/>
  <c r="AE42" i="3"/>
  <c r="AD43" i="3" s="1"/>
  <c r="AE34" i="5"/>
  <c r="AD35" i="5" s="1"/>
  <c r="AE42" i="5"/>
  <c r="AC43" i="5" s="1"/>
  <c r="AD43" i="5"/>
  <c r="AE10" i="2"/>
  <c r="AC11" i="2" s="1"/>
  <c r="AB11" i="2"/>
  <c r="AE34" i="2"/>
  <c r="AD35" i="2" s="1"/>
  <c r="AE18" i="3"/>
  <c r="AB19" i="3"/>
  <c r="AB35" i="3"/>
  <c r="AE42" i="4"/>
  <c r="AB43" i="4" s="1"/>
  <c r="AE10" i="5"/>
  <c r="AD11" i="5" s="1"/>
  <c r="AB27" i="5"/>
  <c r="AB43" i="5"/>
  <c r="AE26" i="6"/>
  <c r="AC27" i="6" s="1"/>
  <c r="AB27" i="6"/>
  <c r="R18" i="1"/>
  <c r="N18" i="1"/>
  <c r="AD11" i="2"/>
  <c r="AD19" i="3"/>
  <c r="AE10" i="6"/>
  <c r="AD11" i="6" s="1"/>
  <c r="AE42" i="2"/>
  <c r="AB43" i="2" s="1"/>
  <c r="AE42" i="6"/>
  <c r="AD43" i="6" s="1"/>
  <c r="AB18" i="2"/>
  <c r="AB26" i="3"/>
  <c r="D9" i="1"/>
  <c r="H45" i="1"/>
  <c r="AE5" i="2"/>
  <c r="AE13" i="3"/>
  <c r="AD10" i="4"/>
  <c r="AD18" i="4"/>
  <c r="AE18" i="4" s="1"/>
  <c r="AC19" i="4" s="1"/>
  <c r="AD34" i="4"/>
  <c r="AC42" i="4"/>
  <c r="AE5" i="5"/>
  <c r="AE15" i="5"/>
  <c r="V43" i="5"/>
  <c r="AE13" i="6"/>
  <c r="AE23" i="6"/>
  <c r="AE13" i="2"/>
  <c r="AE21" i="3"/>
  <c r="V11" i="6"/>
  <c r="B45" i="1" s="1"/>
  <c r="AE21" i="6"/>
  <c r="J28" i="1"/>
  <c r="AE26" i="2"/>
  <c r="AC27" i="2" s="1"/>
  <c r="AE5" i="3"/>
  <c r="AE34" i="3"/>
  <c r="AC35" i="3" s="1"/>
  <c r="AE26" i="4"/>
  <c r="AC27" i="4" s="1"/>
  <c r="AE34" i="4"/>
  <c r="AC35" i="4" s="1"/>
  <c r="AE37" i="4"/>
  <c r="AD18" i="5"/>
  <c r="AE26" i="5"/>
  <c r="AC27" i="5" s="1"/>
  <c r="AE5" i="6"/>
  <c r="AC18" i="6"/>
  <c r="AE34" i="6"/>
  <c r="AC35" i="6" s="1"/>
  <c r="V11" i="3"/>
  <c r="B18" i="1" s="1"/>
  <c r="AE38" i="5"/>
  <c r="AE37" i="2"/>
  <c r="V11" i="4"/>
  <c r="B27" i="1" s="1"/>
  <c r="AE38" i="2"/>
  <c r="N28" i="1"/>
  <c r="AE29" i="2"/>
  <c r="AE37" i="3"/>
  <c r="AE37" i="6"/>
  <c r="AB51" i="4" l="1"/>
  <c r="AC51" i="4"/>
  <c r="AD35" i="4"/>
  <c r="AC19" i="6"/>
  <c r="AC35" i="2"/>
  <c r="AD43" i="2"/>
  <c r="AB35" i="2"/>
  <c r="AE18" i="6"/>
  <c r="AB35" i="5"/>
  <c r="N36" i="1"/>
  <c r="AD11" i="4"/>
  <c r="AE18" i="2"/>
  <c r="AE10" i="4"/>
  <c r="AC11" i="4" s="1"/>
  <c r="AC43" i="6"/>
  <c r="AD27" i="4"/>
  <c r="AD27" i="6"/>
  <c r="AD43" i="4"/>
  <c r="AC11" i="5"/>
  <c r="AC43" i="2"/>
  <c r="AB43" i="6"/>
  <c r="AC11" i="3"/>
  <c r="AE18" i="5"/>
  <c r="AB27" i="2"/>
  <c r="AD27" i="2"/>
  <c r="AC43" i="4"/>
  <c r="AB11" i="6"/>
  <c r="AD35" i="3"/>
  <c r="AB11" i="5"/>
  <c r="AB35" i="6"/>
  <c r="AC11" i="6"/>
  <c r="AE26" i="3"/>
  <c r="AB27" i="3"/>
  <c r="AD35" i="6"/>
  <c r="AD19" i="4"/>
  <c r="AC35" i="5"/>
  <c r="AB19" i="5" l="1"/>
  <c r="AC19" i="5"/>
  <c r="AC19" i="2"/>
  <c r="AD19" i="2"/>
  <c r="AD27" i="3"/>
  <c r="AC27" i="3"/>
  <c r="AD19" i="5"/>
  <c r="AB19" i="2"/>
  <c r="AD19" i="6"/>
  <c r="AB19" i="6"/>
</calcChain>
</file>

<file path=xl/sharedStrings.xml><?xml version="1.0" encoding="utf-8"?>
<sst xmlns="http://schemas.openxmlformats.org/spreadsheetml/2006/main" count="1910" uniqueCount="361">
  <si>
    <t>★本公司全面使用由台灣生產豬肉★</t>
  </si>
  <si>
    <t>菜單設計者:黃右昕</t>
    <phoneticPr fontId="4" type="noConversion"/>
  </si>
  <si>
    <t>5月29日(一)</t>
    <phoneticPr fontId="9" type="noConversion"/>
  </si>
  <si>
    <t>5月30日(二)</t>
    <phoneticPr fontId="9" type="noConversion"/>
  </si>
  <si>
    <t>5月31日(三)</t>
    <phoneticPr fontId="9" type="noConversion"/>
  </si>
  <si>
    <t>6月1日(四)</t>
    <phoneticPr fontId="9" type="noConversion"/>
  </si>
  <si>
    <t>6月2日(五)</t>
    <phoneticPr fontId="9" type="noConversion"/>
  </si>
  <si>
    <t>小米飯</t>
  </si>
  <si>
    <t>港式炸醬麵</t>
    <phoneticPr fontId="9" type="noConversion"/>
  </si>
  <si>
    <t>燕麥飯</t>
  </si>
  <si>
    <t>麻油雞</t>
  </si>
  <si>
    <t>蒜泥白肉</t>
  </si>
  <si>
    <t>醬燒嫩腐(豆．加)</t>
    <phoneticPr fontId="9" type="noConversion"/>
  </si>
  <si>
    <t>醬燒嫩腐</t>
  </si>
  <si>
    <t>鍋貼(加)</t>
    <phoneticPr fontId="9" type="noConversion"/>
  </si>
  <si>
    <t>紅顏炒蛋</t>
  </si>
  <si>
    <t>絲瓜金菇</t>
  </si>
  <si>
    <t>白菜鮮菇</t>
  </si>
  <si>
    <t>小白菜</t>
  </si>
  <si>
    <t>空心菜</t>
  </si>
  <si>
    <t>蘿蔔豚骨湯</t>
  </si>
  <si>
    <t>大瓜玉米湯</t>
  </si>
  <si>
    <t>熱量:</t>
    <phoneticPr fontId="9" type="noConversion"/>
  </si>
  <si>
    <t>脂肪：</t>
  </si>
  <si>
    <t>醣類：</t>
  </si>
  <si>
    <t>蛋白質：</t>
  </si>
  <si>
    <t>6月5日(一)</t>
    <phoneticPr fontId="9" type="noConversion"/>
  </si>
  <si>
    <t>6月6日(二)</t>
    <phoneticPr fontId="9" type="noConversion"/>
  </si>
  <si>
    <t>6月7日(三)</t>
    <phoneticPr fontId="9" type="noConversion"/>
  </si>
  <si>
    <t>6月8日(四)</t>
    <phoneticPr fontId="9" type="noConversion"/>
  </si>
  <si>
    <t>6月9日(五)</t>
    <phoneticPr fontId="9" type="noConversion"/>
  </si>
  <si>
    <t>白飯</t>
    <phoneticPr fontId="9" type="noConversion"/>
  </si>
  <si>
    <t>胚芽飯</t>
  </si>
  <si>
    <t>糙米飯</t>
  </si>
  <si>
    <t>蕎麥飯</t>
  </si>
  <si>
    <t>古早味雞肉飯</t>
    <phoneticPr fontId="9" type="noConversion"/>
  </si>
  <si>
    <t>栗子燒雞</t>
  </si>
  <si>
    <t>炸魚排(炸.加.海)</t>
    <phoneticPr fontId="9" type="noConversion"/>
  </si>
  <si>
    <t>炸魚排</t>
  </si>
  <si>
    <t>蔥燒里肌</t>
  </si>
  <si>
    <t>三杯雞</t>
  </si>
  <si>
    <t>椒鹽豬柳(炸)</t>
    <phoneticPr fontId="9" type="noConversion"/>
  </si>
  <si>
    <t>鐵板豬柳</t>
  </si>
  <si>
    <t>蒜茸黑干(豆)</t>
    <phoneticPr fontId="9" type="noConversion"/>
  </si>
  <si>
    <t>蒜茸黑干</t>
  </si>
  <si>
    <t>古都肉燥(豆)</t>
    <phoneticPr fontId="9" type="noConversion"/>
  </si>
  <si>
    <t>古都肉燥</t>
  </si>
  <si>
    <t>地瓜薯條</t>
  </si>
  <si>
    <t>脆炒雙花</t>
    <phoneticPr fontId="9" type="noConversion"/>
  </si>
  <si>
    <t>脆炒雙花</t>
  </si>
  <si>
    <t>奶皇包(冷)</t>
    <phoneticPr fontId="9" type="noConversion"/>
  </si>
  <si>
    <t>螞蟻上樹</t>
  </si>
  <si>
    <t>炒鮮瓜</t>
  </si>
  <si>
    <t>金菇白菜</t>
  </si>
  <si>
    <t>木耳蒲瓜</t>
  </si>
  <si>
    <t>西班牙炒蛋</t>
  </si>
  <si>
    <t>脆炒鮮筍</t>
  </si>
  <si>
    <t>蚵仔白菜</t>
  </si>
  <si>
    <t>油菜</t>
  </si>
  <si>
    <t>青江菜</t>
  </si>
  <si>
    <t>巧達濃湯</t>
    <phoneticPr fontId="9" type="noConversion"/>
  </si>
  <si>
    <t>巧達濃湯</t>
  </si>
  <si>
    <t>三絲湯</t>
  </si>
  <si>
    <t>菇菇湯</t>
  </si>
  <si>
    <t>酸白菜什錦湯(醃)</t>
    <phoneticPr fontId="9" type="noConversion"/>
  </si>
  <si>
    <t>酸白菜什錦湯</t>
  </si>
  <si>
    <t>冬瓜薏仁湯</t>
    <phoneticPr fontId="9" type="noConversion"/>
  </si>
  <si>
    <t>冬瓜薏仁湯</t>
  </si>
  <si>
    <t>6月12日(一)</t>
    <phoneticPr fontId="9" type="noConversion"/>
  </si>
  <si>
    <t>6月13日(二)</t>
    <phoneticPr fontId="9" type="noConversion"/>
  </si>
  <si>
    <t>6月14日(三)</t>
    <phoneticPr fontId="9" type="noConversion"/>
  </si>
  <si>
    <t>6月15日(四)</t>
    <phoneticPr fontId="9" type="noConversion"/>
  </si>
  <si>
    <t>6月16日(五)</t>
    <phoneticPr fontId="9" type="noConversion"/>
  </si>
  <si>
    <t>6月17日(六)</t>
    <phoneticPr fontId="9" type="noConversion"/>
  </si>
  <si>
    <t>白飯</t>
  </si>
  <si>
    <t>鐵板麵</t>
    <phoneticPr fontId="9" type="noConversion"/>
  </si>
  <si>
    <t>胚芽飯</t>
    <phoneticPr fontId="9" type="noConversion"/>
  </si>
  <si>
    <t>鹽酥雞(炸)</t>
    <phoneticPr fontId="9" type="noConversion"/>
  </si>
  <si>
    <t>海苔蒸蛋</t>
  </si>
  <si>
    <t>醬燒里肌</t>
  </si>
  <si>
    <t>鮮菇燒雞</t>
  </si>
  <si>
    <t>糖醋魚(海)</t>
    <phoneticPr fontId="9" type="noConversion"/>
  </si>
  <si>
    <t>糖醋魚</t>
  </si>
  <si>
    <t>滷雞翅</t>
  </si>
  <si>
    <t>壽喜燒肉片</t>
  </si>
  <si>
    <t>醬爆干片(豆)</t>
    <phoneticPr fontId="9" type="noConversion"/>
  </si>
  <si>
    <t>醬爆干片</t>
  </si>
  <si>
    <t>海帶三絲(豆)</t>
    <phoneticPr fontId="9" type="noConversion"/>
  </si>
  <si>
    <t>海帶三絲</t>
  </si>
  <si>
    <t>川耳高麗</t>
  </si>
  <si>
    <t>木鬚炒蛋</t>
    <phoneticPr fontId="9" type="noConversion"/>
  </si>
  <si>
    <t>木鬚炒蛋</t>
  </si>
  <si>
    <t>芹香甜不辣(加)</t>
    <phoneticPr fontId="9" type="noConversion"/>
  </si>
  <si>
    <t>芹香甜不辣</t>
  </si>
  <si>
    <t>南洋咖哩</t>
  </si>
  <si>
    <t>鐵板銀芽</t>
  </si>
  <si>
    <t>鮮筍羹 (加)</t>
    <phoneticPr fontId="9" type="noConversion"/>
  </si>
  <si>
    <t xml:space="preserve">鮮筍羹 </t>
  </si>
  <si>
    <t>麻婆豆腐(豆)</t>
    <phoneticPr fontId="9" type="noConversion"/>
  </si>
  <si>
    <t>紅燒豆腐</t>
  </si>
  <si>
    <t>絲瓜麵線</t>
  </si>
  <si>
    <t>白菜肉片</t>
  </si>
  <si>
    <t>脆炒鮮瓜</t>
  </si>
  <si>
    <t>蒲瓜</t>
  </si>
  <si>
    <t>酸辣湯(豆)</t>
    <phoneticPr fontId="9" type="noConversion"/>
  </si>
  <si>
    <t>酸辣湯</t>
  </si>
  <si>
    <t>玉米蛋花湯</t>
  </si>
  <si>
    <t>營養蔬菜湯</t>
  </si>
  <si>
    <t>四寶湯</t>
  </si>
  <si>
    <t>味噌豆腐湯(豆)</t>
    <phoneticPr fontId="9" type="noConversion"/>
  </si>
  <si>
    <t>味噌豆腐湯</t>
  </si>
  <si>
    <t>蔭鳳梨雞湯(醃)</t>
    <phoneticPr fontId="9" type="noConversion"/>
  </si>
  <si>
    <t>蔭鳳梨雞湯</t>
  </si>
  <si>
    <t>6月19日(一)</t>
    <phoneticPr fontId="9" type="noConversion"/>
  </si>
  <si>
    <t>6月20日(二)</t>
    <phoneticPr fontId="9" type="noConversion"/>
  </si>
  <si>
    <t>6月21日(三)</t>
    <phoneticPr fontId="9" type="noConversion"/>
  </si>
  <si>
    <t>6月22日(四)</t>
    <phoneticPr fontId="9" type="noConversion"/>
  </si>
  <si>
    <t>端</t>
    <phoneticPr fontId="9" type="noConversion"/>
  </si>
  <si>
    <t>番茄獵人雞</t>
    <phoneticPr fontId="9" type="noConversion"/>
  </si>
  <si>
    <t>咕咾肉</t>
  </si>
  <si>
    <t>椒鹽魚丁(炸.海)</t>
    <phoneticPr fontId="9" type="noConversion"/>
  </si>
  <si>
    <t>韓式雞丁</t>
  </si>
  <si>
    <t>梅干肉片(醃)</t>
    <phoneticPr fontId="9" type="noConversion"/>
  </si>
  <si>
    <t>梅干肉片</t>
  </si>
  <si>
    <t>午</t>
    <phoneticPr fontId="9" type="noConversion"/>
  </si>
  <si>
    <t>蒜茸豆腐(豆.加)</t>
    <phoneticPr fontId="9" type="noConversion"/>
  </si>
  <si>
    <t>蒜茸豆腐</t>
  </si>
  <si>
    <t>蒲瓜什錦</t>
  </si>
  <si>
    <t>節</t>
    <phoneticPr fontId="9" type="noConversion"/>
  </si>
  <si>
    <t>鮮菇混炒</t>
  </si>
  <si>
    <t>古早味肉燥</t>
    <phoneticPr fontId="9" type="noConversion"/>
  </si>
  <si>
    <t>古早味肉燥</t>
  </si>
  <si>
    <t>宮保雙干(豆.加)</t>
    <phoneticPr fontId="9" type="noConversion"/>
  </si>
  <si>
    <t>宮保雙干</t>
  </si>
  <si>
    <t>快</t>
    <phoneticPr fontId="9" type="noConversion"/>
  </si>
  <si>
    <t>樂</t>
    <phoneticPr fontId="9" type="noConversion"/>
  </si>
  <si>
    <t>麵線糊(芡)</t>
    <phoneticPr fontId="9" type="noConversion"/>
  </si>
  <si>
    <t>麵線糊</t>
  </si>
  <si>
    <t>沙茶鮮蔬湯</t>
  </si>
  <si>
    <t>白玉金菇湯</t>
  </si>
  <si>
    <t>6月26日(一)</t>
    <phoneticPr fontId="9" type="noConversion"/>
  </si>
  <si>
    <t>6月27日(二)</t>
    <phoneticPr fontId="9" type="noConversion"/>
  </si>
  <si>
    <t>6月28日(三)</t>
    <phoneticPr fontId="9" type="noConversion"/>
  </si>
  <si>
    <t>6月29日(四)</t>
    <phoneticPr fontId="9" type="noConversion"/>
  </si>
  <si>
    <t>6月30日(五)</t>
    <phoneticPr fontId="9" type="noConversion"/>
  </si>
  <si>
    <t>蒜味什錦炒麵</t>
    <phoneticPr fontId="9" type="noConversion"/>
  </si>
  <si>
    <t>左宗棠雞</t>
  </si>
  <si>
    <t>筍干燒肉(醃)</t>
    <phoneticPr fontId="9" type="noConversion"/>
  </si>
  <si>
    <t>筍干燒肉</t>
  </si>
  <si>
    <t>香酥雞(炸)</t>
    <phoneticPr fontId="9" type="noConversion"/>
  </si>
  <si>
    <t>*海苔炸雞</t>
  </si>
  <si>
    <t>韓式魚(海)</t>
    <phoneticPr fontId="9" type="noConversion"/>
  </si>
  <si>
    <t>五味魚丁</t>
  </si>
  <si>
    <t>柴香肉片</t>
  </si>
  <si>
    <t>干丁炸醬(醃)</t>
    <phoneticPr fontId="9" type="noConversion"/>
  </si>
  <si>
    <t>干丁炸醬</t>
  </si>
  <si>
    <t>金茸粉絲</t>
  </si>
  <si>
    <t>滷白菜</t>
    <phoneticPr fontId="9" type="noConversion"/>
  </si>
  <si>
    <t>滷白菜</t>
  </si>
  <si>
    <t>紅燒豆腐(豆)</t>
    <phoneticPr fontId="9" type="noConversion"/>
  </si>
  <si>
    <t>筍香三絲</t>
  </si>
  <si>
    <t>大瓜鮮菇</t>
  </si>
  <si>
    <t>培根高麗菜(加)</t>
    <phoneticPr fontId="9" type="noConversion"/>
  </si>
  <si>
    <t>培根高麗菜</t>
  </si>
  <si>
    <t>海苔魷魚丸(加)</t>
    <phoneticPr fontId="9" type="noConversion"/>
  </si>
  <si>
    <t>海苔魷魚丸</t>
  </si>
  <si>
    <t>烤馬鈴薯</t>
    <phoneticPr fontId="9" type="noConversion"/>
  </si>
  <si>
    <t>德式熱馬鈴薯</t>
  </si>
  <si>
    <t>玉米濃湯</t>
    <phoneticPr fontId="9" type="noConversion"/>
  </si>
  <si>
    <t>玉米濃湯</t>
  </si>
  <si>
    <t>冬瓜龍骨湯</t>
  </si>
  <si>
    <t>肉骨茶湯</t>
  </si>
  <si>
    <t>味噌鮮蔬湯</t>
  </si>
  <si>
    <t>海芽蛋花湯</t>
  </si>
  <si>
    <t>6月第一週菜單明細(國小-玉美生技股份有限公司)</t>
    <phoneticPr fontId="4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</si>
  <si>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</si>
  <si>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</si>
  <si>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</si>
  <si>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</si>
  <si>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</si>
  <si>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</si>
  <si>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</si>
  <si>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</si>
  <si>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</si>
  <si>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</si>
  <si>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</si>
  <si>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</si>
  <si>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</si>
  <si>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醣類：</t>
    <phoneticPr fontId="9" type="noConversion"/>
  </si>
  <si>
    <t>主食類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</si>
  <si>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</si>
  <si>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</si>
  <si>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</si>
  <si>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</si>
  <si>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月</t>
  </si>
  <si>
    <t>豆魚肉蛋類</t>
    <phoneticPr fontId="9" type="noConversion"/>
  </si>
  <si>
    <t>主食</t>
    <phoneticPr fontId="9" type="noConversion"/>
  </si>
  <si>
    <t>脂肪：</t>
    <phoneticPr fontId="9" type="noConversion"/>
  </si>
  <si>
    <t>蔬菜類</t>
    <phoneticPr fontId="9" type="noConversion"/>
  </si>
  <si>
    <t>肉</t>
    <phoneticPr fontId="9" type="noConversion"/>
  </si>
  <si>
    <t xml:space="preserve"> </t>
    <phoneticPr fontId="9" type="noConversion"/>
  </si>
  <si>
    <t>日</t>
  </si>
  <si>
    <t>油脂類</t>
    <phoneticPr fontId="9" type="noConversion"/>
  </si>
  <si>
    <t>菜</t>
    <phoneticPr fontId="9" type="noConversion"/>
  </si>
  <si>
    <t>星期一</t>
    <phoneticPr fontId="9" type="noConversion"/>
  </si>
  <si>
    <t>蛋白質：</t>
    <phoneticPr fontId="9" type="noConversion"/>
  </si>
  <si>
    <t>水果類</t>
    <phoneticPr fontId="9" type="noConversion"/>
  </si>
  <si>
    <t>油</t>
    <phoneticPr fontId="9" type="noConversion"/>
  </si>
  <si>
    <t>奶類</t>
    <phoneticPr fontId="9" type="noConversion"/>
  </si>
  <si>
    <t>水果</t>
    <phoneticPr fontId="9" type="noConversion"/>
  </si>
  <si>
    <t>餐數</t>
    <phoneticPr fontId="9" type="noConversion"/>
  </si>
  <si>
    <t>熱量：</t>
  </si>
  <si>
    <t>星期二</t>
    <phoneticPr fontId="9" type="noConversion"/>
  </si>
  <si>
    <t>蒸</t>
    <phoneticPr fontId="9" type="noConversion"/>
  </si>
  <si>
    <t>川燙</t>
    <phoneticPr fontId="9" type="noConversion"/>
  </si>
  <si>
    <t>煮</t>
    <phoneticPr fontId="9" type="noConversion"/>
  </si>
  <si>
    <t>星期三</t>
    <phoneticPr fontId="9" type="noConversion"/>
  </si>
  <si>
    <t>燒</t>
    <phoneticPr fontId="9" type="noConversion"/>
  </si>
  <si>
    <t>冷藏雞排切塊</t>
  </si>
  <si>
    <t>小嫩油腐</t>
  </si>
  <si>
    <t>豆．加</t>
    <phoneticPr fontId="9" type="noConversion"/>
  </si>
  <si>
    <t>絲瓜</t>
  </si>
  <si>
    <t>青菜</t>
    <phoneticPr fontId="9" type="noConversion"/>
  </si>
  <si>
    <t>白蘿蔔</t>
  </si>
  <si>
    <t>小米</t>
    <phoneticPr fontId="9" type="noConversion"/>
  </si>
  <si>
    <t>杏鮑菇</t>
  </si>
  <si>
    <t>洋蔥</t>
  </si>
  <si>
    <t>金針菇</t>
  </si>
  <si>
    <t>龍骨丁</t>
  </si>
  <si>
    <t>薑</t>
  </si>
  <si>
    <t>胡蘿蔔</t>
  </si>
  <si>
    <t>星期四</t>
    <phoneticPr fontId="9" type="noConversion"/>
  </si>
  <si>
    <t>川</t>
    <phoneticPr fontId="9" type="noConversion"/>
  </si>
  <si>
    <t>鐵板麵</t>
  </si>
  <si>
    <t>豬肉片</t>
  </si>
  <si>
    <t>鍋貼</t>
    <phoneticPr fontId="9" type="noConversion"/>
  </si>
  <si>
    <t>加</t>
    <phoneticPr fontId="9" type="noConversion"/>
  </si>
  <si>
    <t>大白菜</t>
  </si>
  <si>
    <t>玉米粒</t>
  </si>
  <si>
    <t>綠豆芽</t>
  </si>
  <si>
    <t>大黃瓜</t>
  </si>
  <si>
    <t>粗絞肉</t>
  </si>
  <si>
    <t>蒜末</t>
  </si>
  <si>
    <t>木耳</t>
  </si>
  <si>
    <t>星期五</t>
    <phoneticPr fontId="9" type="noConversion"/>
  </si>
  <si>
    <t>黃豆干丁</t>
  </si>
  <si>
    <t>豆</t>
    <phoneticPr fontId="9" type="noConversion"/>
  </si>
  <si>
    <t>鮑魚菇</t>
  </si>
  <si>
    <t>6月第二週菜單明細(國小-玉美生技股份有限公司)</t>
    <phoneticPr fontId="4" type="noConversion"/>
  </si>
  <si>
    <t>炒</t>
    <phoneticPr fontId="9" type="noConversion"/>
  </si>
  <si>
    <t>生鮮雞丁</t>
    <phoneticPr fontId="9" type="noConversion"/>
  </si>
  <si>
    <t>大黑豆干</t>
  </si>
  <si>
    <t>三色丁</t>
  </si>
  <si>
    <t>洋蔥</t>
    <phoneticPr fontId="9" type="noConversion"/>
  </si>
  <si>
    <t>馬鈴薯</t>
  </si>
  <si>
    <t>栗子</t>
    <phoneticPr fontId="9" type="noConversion"/>
  </si>
  <si>
    <t>木耳絲</t>
  </si>
  <si>
    <t>胡蘿蔔</t>
    <phoneticPr fontId="9" type="noConversion"/>
  </si>
  <si>
    <t>炸</t>
    <phoneticPr fontId="9" type="noConversion"/>
  </si>
  <si>
    <t>調理魚排</t>
  </si>
  <si>
    <t>加.海</t>
    <phoneticPr fontId="9" type="noConversion"/>
  </si>
  <si>
    <t>絞肉</t>
  </si>
  <si>
    <t>生鮮筍絲</t>
  </si>
  <si>
    <t>燕麥</t>
    <phoneticPr fontId="9" type="noConversion"/>
  </si>
  <si>
    <t>黃豆干丁</t>
    <phoneticPr fontId="9" type="noConversion"/>
  </si>
  <si>
    <t>豬肉絲</t>
  </si>
  <si>
    <t>紅蔥頭末</t>
  </si>
  <si>
    <t>烤</t>
    <phoneticPr fontId="9" type="noConversion"/>
  </si>
  <si>
    <t>里肌肉排</t>
  </si>
  <si>
    <t>生鮮地瓜</t>
  </si>
  <si>
    <t>有機鮑魚菇</t>
  </si>
  <si>
    <t>生鮮雞丁</t>
  </si>
  <si>
    <t>青花菜</t>
  </si>
  <si>
    <t>洗選蛋</t>
  </si>
  <si>
    <t>酸白菜</t>
  </si>
  <si>
    <t>醃</t>
    <phoneticPr fontId="9" type="noConversion"/>
  </si>
  <si>
    <t>九層塔</t>
  </si>
  <si>
    <t>白花菜</t>
  </si>
  <si>
    <t>紅番茄</t>
  </si>
  <si>
    <t>白米</t>
  </si>
  <si>
    <t>生鮮豬柳</t>
    <phoneticPr fontId="9" type="noConversion"/>
  </si>
  <si>
    <t>奶皇包</t>
    <phoneticPr fontId="9" type="noConversion"/>
  </si>
  <si>
    <t>冷</t>
    <phoneticPr fontId="9" type="noConversion"/>
  </si>
  <si>
    <t>竹筍</t>
  </si>
  <si>
    <t>冬瓜</t>
  </si>
  <si>
    <t>雞肉絲</t>
  </si>
  <si>
    <t>馬鈴薯</t>
    <phoneticPr fontId="9" type="noConversion"/>
  </si>
  <si>
    <t>薏仁</t>
  </si>
  <si>
    <t>薑絲</t>
  </si>
  <si>
    <t>6月第三週菜單明細(國小-玉美生技股份有限公司)</t>
    <phoneticPr fontId="4" type="noConversion"/>
  </si>
  <si>
    <t>四方豆干片</t>
  </si>
  <si>
    <t>盤裝豆腐</t>
  </si>
  <si>
    <t>韭菜</t>
  </si>
  <si>
    <t>生鮮豬排</t>
  </si>
  <si>
    <t>海帶絲</t>
  </si>
  <si>
    <t>生鮮筍條</t>
  </si>
  <si>
    <t>糙米</t>
    <phoneticPr fontId="9" type="noConversion"/>
  </si>
  <si>
    <t>豆干絲</t>
  </si>
  <si>
    <t>魷魚羹</t>
  </si>
  <si>
    <t>白米</t>
    <phoneticPr fontId="9" type="noConversion"/>
  </si>
  <si>
    <t>高麗菜</t>
  </si>
  <si>
    <t>豆腐</t>
    <phoneticPr fontId="9" type="noConversion"/>
  </si>
  <si>
    <t>白蘿蔔</t>
    <phoneticPr fontId="9" type="noConversion"/>
  </si>
  <si>
    <t>玉米粒</t>
    <phoneticPr fontId="9" type="noConversion"/>
  </si>
  <si>
    <t>杏鮑菇</t>
    <phoneticPr fontId="9" type="noConversion"/>
  </si>
  <si>
    <t>生鮮魚</t>
  </si>
  <si>
    <t>海</t>
    <phoneticPr fontId="9" type="noConversion"/>
  </si>
  <si>
    <t>豆薯</t>
  </si>
  <si>
    <t>麵線</t>
  </si>
  <si>
    <t>彩色甜椒</t>
  </si>
  <si>
    <t>鮮竹筍切絲</t>
  </si>
  <si>
    <t>滷</t>
    <phoneticPr fontId="9" type="noConversion"/>
  </si>
  <si>
    <t>生鮮雞翅</t>
    <phoneticPr fontId="9" type="noConversion"/>
  </si>
  <si>
    <t>甜不辣</t>
  </si>
  <si>
    <t>芹菜</t>
  </si>
  <si>
    <t>豆腐</t>
  </si>
  <si>
    <t>味噌</t>
  </si>
  <si>
    <t>大黃瓜片</t>
  </si>
  <si>
    <t>蔭鳳梨</t>
  </si>
  <si>
    <t>胚芽米</t>
    <phoneticPr fontId="9" type="noConversion"/>
  </si>
  <si>
    <t>六</t>
    <phoneticPr fontId="9" type="noConversion"/>
  </si>
  <si>
    <t>白芝麻粒</t>
  </si>
  <si>
    <t>6月第四週菜單明細(國小-玉美生技股份有限公司)</t>
    <phoneticPr fontId="4" type="noConversion"/>
  </si>
  <si>
    <t>豆.加</t>
    <phoneticPr fontId="9" type="noConversion"/>
  </si>
  <si>
    <t>紅麵線</t>
  </si>
  <si>
    <t>蒜泥</t>
  </si>
  <si>
    <t>胡蘿蔔絲</t>
  </si>
  <si>
    <t>毛豆</t>
  </si>
  <si>
    <t>生鮮魚</t>
    <phoneticPr fontId="9" type="noConversion"/>
  </si>
  <si>
    <t>乾香菇絲</t>
    <phoneticPr fontId="9" type="noConversion"/>
  </si>
  <si>
    <t>豆輪</t>
  </si>
  <si>
    <t>大黑豆干</t>
    <phoneticPr fontId="9" type="noConversion"/>
  </si>
  <si>
    <t>梅干菜</t>
  </si>
  <si>
    <t>百頁豆腐</t>
    <phoneticPr fontId="9" type="noConversion"/>
  </si>
  <si>
    <t>九層塔</t>
    <phoneticPr fontId="9" type="noConversion"/>
  </si>
  <si>
    <t>拌</t>
    <phoneticPr fontId="9" type="noConversion"/>
  </si>
  <si>
    <t>6月第五週菜單明細(國小-玉美生技股份有限公司)</t>
    <phoneticPr fontId="4" type="noConversion"/>
  </si>
  <si>
    <t>豆干丁</t>
  </si>
  <si>
    <t>乾香菇絲</t>
  </si>
  <si>
    <t>豬肉丁</t>
  </si>
  <si>
    <t>骨輪豬腳丁</t>
  </si>
  <si>
    <t>培根</t>
  </si>
  <si>
    <t>筍干</t>
  </si>
  <si>
    <t>冬粉</t>
  </si>
  <si>
    <t>魷魚丸</t>
  </si>
  <si>
    <t>蕎麥</t>
    <phoneticPr fontId="9" type="noConversion"/>
  </si>
  <si>
    <t>海苔細片</t>
  </si>
  <si>
    <t>細白油麵</t>
  </si>
  <si>
    <t>筍絲</t>
  </si>
  <si>
    <t>海帶芽</t>
  </si>
  <si>
    <t>毛豆仁</t>
  </si>
  <si>
    <t>曉陽國小-玉美生技股份有限公司菜單</t>
    <phoneticPr fontId="4" type="noConversion"/>
  </si>
  <si>
    <t>淺色蔬菜</t>
    <phoneticPr fontId="4" type="noConversion"/>
  </si>
  <si>
    <t>深色蔬菜</t>
    <phoneticPr fontId="4" type="noConversion"/>
  </si>
  <si>
    <t>廠商營養師</t>
    <phoneticPr fontId="9" type="noConversion"/>
  </si>
  <si>
    <t>廠商食品技師</t>
    <phoneticPr fontId="9" type="noConversion"/>
  </si>
  <si>
    <t>午餐秘書</t>
    <phoneticPr fontId="9" type="noConversion"/>
  </si>
  <si>
    <t>學校護理師</t>
    <phoneticPr fontId="9" type="noConversion"/>
  </si>
  <si>
    <t>主任</t>
    <phoneticPr fontId="9" type="noConversion"/>
  </si>
  <si>
    <t>校長</t>
    <phoneticPr fontId="9" type="noConversion"/>
  </si>
  <si>
    <t>深色蔬菜+豆漿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</si>
</sst>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5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9"/>
      <name val="新細明體"/>
      <family val="1"/>
      <charset val="136"/>
    </font>
    <font>
      <sz val="12"/>
      <name val="華康細圓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rgb="FF003300"/>
      <name val="新細明體"/>
      <family val="1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rgb="FF000080"/>
      <name val="新細明體"/>
      <family val="1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細明體"/>
      <family val="2"/>
      <charset val="136"/>
    </font>
    <font>
      <sz val="12"/>
      <color rgb="FF000000"/>
      <name val="Arial"/>
      <family val="2"/>
    </font>
    <font>
      <sz val="12"/>
      <color indexed="8"/>
      <name val="新細明體"/>
      <family val="1"/>
      <charset val="136"/>
    </font>
    <font>
      <sz val="9"/>
      <color rgb="FF000000"/>
      <name val="Arial"/>
      <family val="2"/>
      <charset val="136"/>
    </font>
    <font>
      <sz val="12"/>
      <name val="細明體"/>
      <family val="3"/>
      <charset val="136"/>
    </font>
    <font>
      <sz val="12"/>
      <name val="Arial"/>
      <family val="2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細明體"/>
      <family val="2"/>
      <charset val="136"/>
    </font>
    <font>
      <sz val="11"/>
      <color rgb="FF000000"/>
      <name val="細明體"/>
      <family val="2"/>
      <charset val="136"/>
    </font>
    <font>
      <sz val="8"/>
      <color rgb="FF000000"/>
      <name val="Arial"/>
      <family val="2"/>
      <charset val="136"/>
    </font>
    <font>
      <sz val="12"/>
      <name val="細明體"/>
      <family val="2"/>
      <charset val="136"/>
    </font>
    <font>
      <sz val="14"/>
      <name val="華康粗明體"/>
      <family val="3"/>
      <charset val="136"/>
    </font>
    <font>
      <sz val="10"/>
      <name val="華康粗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36" fillId="0" borderId="0"/>
    <xf numFmtId="0" fontId="2" fillId="0" borderId="0">
      <alignment vertical="center"/>
    </xf>
  </cellStyleXfs>
  <cellXfs count="278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1" xfId="2" applyFont="1" applyBorder="1">
      <alignment vertical="center"/>
    </xf>
    <xf numFmtId="0" fontId="7" fillId="0" borderId="1" xfId="2" applyFont="1" applyBorder="1">
      <alignment vertical="center"/>
    </xf>
    <xf numFmtId="0" fontId="8" fillId="0" borderId="0" xfId="1" applyFont="1"/>
    <xf numFmtId="0" fontId="10" fillId="0" borderId="0" xfId="1" applyFont="1"/>
    <xf numFmtId="0" fontId="12" fillId="0" borderId="0" xfId="1" applyFont="1"/>
    <xf numFmtId="0" fontId="15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4" fillId="0" borderId="0" xfId="1" applyFont="1"/>
    <xf numFmtId="0" fontId="25" fillId="0" borderId="14" xfId="1" applyFont="1" applyBorder="1"/>
    <xf numFmtId="0" fontId="25" fillId="0" borderId="12" xfId="1" applyFont="1" applyBorder="1"/>
    <xf numFmtId="0" fontId="25" fillId="0" borderId="15" xfId="1" applyFont="1" applyBorder="1"/>
    <xf numFmtId="0" fontId="26" fillId="0" borderId="0" xfId="1" applyFont="1"/>
    <xf numFmtId="0" fontId="25" fillId="0" borderId="16" xfId="1" applyFont="1" applyBorder="1"/>
    <xf numFmtId="0" fontId="25" fillId="0" borderId="17" xfId="1" applyFont="1" applyBorder="1"/>
    <xf numFmtId="0" fontId="25" fillId="0" borderId="18" xfId="1" applyFont="1" applyBorder="1"/>
    <xf numFmtId="0" fontId="26" fillId="0" borderId="0" xfId="1" applyFont="1" applyAlignment="1">
      <alignment vertical="center"/>
    </xf>
    <xf numFmtId="0" fontId="27" fillId="0" borderId="0" xfId="2" applyFont="1">
      <alignment vertical="center"/>
    </xf>
    <xf numFmtId="0" fontId="28" fillId="0" borderId="0" xfId="2" applyFont="1" applyAlignment="1">
      <alignment shrinkToFit="1"/>
    </xf>
    <xf numFmtId="0" fontId="28" fillId="0" borderId="0" xfId="2" applyFont="1" applyAlignment="1">
      <alignment horizontal="center" shrinkToFit="1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shrinkToFit="1"/>
    </xf>
    <xf numFmtId="0" fontId="2" fillId="0" borderId="0" xfId="2" applyAlignment="1">
      <alignment horizontal="center" shrinkToFit="1"/>
    </xf>
    <xf numFmtId="0" fontId="2" fillId="0" borderId="0" xfId="2">
      <alignment vertical="center"/>
    </xf>
    <xf numFmtId="0" fontId="2" fillId="0" borderId="0" xfId="2" applyAlignment="1">
      <alignment horizontal="right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177" fontId="2" fillId="0" borderId="19" xfId="2" applyNumberFormat="1" applyBorder="1" applyAlignment="1">
      <alignment horizontal="center" vertical="center" wrapText="1"/>
    </xf>
    <xf numFmtId="0" fontId="2" fillId="0" borderId="20" xfId="2" applyBorder="1" applyAlignment="1">
      <alignment vertical="center" textRotation="255"/>
    </xf>
    <xf numFmtId="0" fontId="2" fillId="0" borderId="21" xfId="2" applyBorder="1" applyAlignment="1">
      <alignment horizontal="center" vertical="center"/>
    </xf>
    <xf numFmtId="0" fontId="2" fillId="0" borderId="21" xfId="2" applyBorder="1" applyAlignment="1">
      <alignment horizontal="center" vertical="center" shrinkToFit="1"/>
    </xf>
    <xf numFmtId="0" fontId="2" fillId="0" borderId="22" xfId="2" applyBorder="1" applyAlignment="1">
      <alignment horizontal="center" vertical="center"/>
    </xf>
    <xf numFmtId="0" fontId="2" fillId="0" borderId="20" xfId="2" applyBorder="1" applyAlignment="1">
      <alignment horizontal="center" vertical="center" shrinkToFit="1"/>
    </xf>
    <xf numFmtId="0" fontId="2" fillId="0" borderId="23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0" borderId="26" xfId="2" applyBorder="1" applyAlignment="1">
      <alignment horizontal="center"/>
    </xf>
    <xf numFmtId="0" fontId="2" fillId="0" borderId="12" xfId="2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 shrinkToFit="1"/>
    </xf>
    <xf numFmtId="0" fontId="2" fillId="0" borderId="12" xfId="2" applyBorder="1" applyAlignment="1">
      <alignment horizontal="center" vertical="center" wrapText="1" shrinkToFit="1"/>
    </xf>
    <xf numFmtId="0" fontId="2" fillId="0" borderId="28" xfId="2" applyBorder="1" applyAlignment="1">
      <alignment horizontal="center" vertical="center" shrinkToFit="1"/>
    </xf>
    <xf numFmtId="0" fontId="2" fillId="0" borderId="30" xfId="2" applyBorder="1">
      <alignment vertical="center"/>
    </xf>
    <xf numFmtId="0" fontId="2" fillId="0" borderId="31" xfId="2" applyBorder="1" applyAlignment="1">
      <alignment horizontal="center" vertical="center"/>
    </xf>
    <xf numFmtId="0" fontId="2" fillId="0" borderId="32" xfId="2" applyBorder="1" applyAlignment="1">
      <alignment horizontal="center" vertical="center"/>
    </xf>
    <xf numFmtId="0" fontId="2" fillId="0" borderId="33" xfId="2" applyBorder="1" applyAlignment="1">
      <alignment horizontal="center"/>
    </xf>
    <xf numFmtId="0" fontId="0" fillId="0" borderId="35" xfId="3" applyFont="1" applyBorder="1">
      <alignment vertical="center"/>
    </xf>
    <xf numFmtId="0" fontId="31" fillId="0" borderId="35" xfId="4" applyFont="1" applyBorder="1" applyAlignment="1">
      <alignment vertical="center" wrapText="1"/>
    </xf>
    <xf numFmtId="0" fontId="31" fillId="0" borderId="35" xfId="2" applyFont="1" applyBorder="1" applyAlignment="1">
      <alignment vertical="center" shrinkToFit="1"/>
    </xf>
    <xf numFmtId="0" fontId="32" fillId="0" borderId="35" xfId="4" applyFont="1" applyBorder="1" applyAlignment="1">
      <alignment vertical="center" wrapText="1"/>
    </xf>
    <xf numFmtId="0" fontId="31" fillId="0" borderId="35" xfId="2" applyFont="1" applyBorder="1" applyAlignment="1">
      <alignment horizontal="right" vertical="center" shrinkToFit="1"/>
    </xf>
    <xf numFmtId="0" fontId="33" fillId="0" borderId="35" xfId="4" applyFont="1" applyBorder="1" applyAlignment="1">
      <alignment vertical="center" wrapText="1"/>
    </xf>
    <xf numFmtId="0" fontId="34" fillId="0" borderId="35" xfId="4" applyFont="1" applyBorder="1" applyAlignment="1">
      <alignment vertical="center" wrapText="1"/>
    </xf>
    <xf numFmtId="0" fontId="35" fillId="0" borderId="35" xfId="4" applyFont="1" applyBorder="1" applyAlignment="1">
      <alignment vertical="center" wrapText="1"/>
    </xf>
    <xf numFmtId="0" fontId="32" fillId="0" borderId="35" xfId="2" applyFont="1" applyBorder="1" applyAlignment="1">
      <alignment vertical="center" shrinkToFit="1"/>
    </xf>
    <xf numFmtId="0" fontId="2" fillId="0" borderId="36" xfId="2" applyBorder="1" applyAlignment="1">
      <alignment horizontal="left" vertical="center" shrinkToFit="1"/>
    </xf>
    <xf numFmtId="0" fontId="2" fillId="0" borderId="36" xfId="2" applyBorder="1" applyAlignment="1">
      <alignment horizontal="right" vertical="center" shrinkToFit="1"/>
    </xf>
    <xf numFmtId="0" fontId="36" fillId="0" borderId="35" xfId="4" applyFont="1" applyBorder="1" applyAlignment="1">
      <alignment vertical="center" wrapText="1"/>
    </xf>
    <xf numFmtId="0" fontId="2" fillId="0" borderId="38" xfId="2" applyBorder="1" applyAlignment="1">
      <alignment horizontal="right"/>
    </xf>
    <xf numFmtId="0" fontId="2" fillId="0" borderId="37" xfId="2" applyBorder="1" applyAlignment="1">
      <alignment horizontal="center" vertical="center" shrinkToFit="1"/>
    </xf>
    <xf numFmtId="0" fontId="2" fillId="0" borderId="39" xfId="2" applyBorder="1" applyAlignment="1">
      <alignment horizontal="center" vertical="center"/>
    </xf>
    <xf numFmtId="0" fontId="0" fillId="0" borderId="40" xfId="3" applyFont="1" applyBorder="1">
      <alignment vertical="center"/>
    </xf>
    <xf numFmtId="0" fontId="31" fillId="0" borderId="40" xfId="4" applyFont="1" applyBorder="1" applyAlignment="1">
      <alignment vertical="center" wrapText="1"/>
    </xf>
    <xf numFmtId="0" fontId="31" fillId="0" borderId="40" xfId="2" applyFont="1" applyBorder="1" applyAlignment="1">
      <alignment vertical="center" shrinkToFit="1"/>
    </xf>
    <xf numFmtId="0" fontId="32" fillId="0" borderId="40" xfId="4" applyFont="1" applyBorder="1" applyAlignment="1">
      <alignment vertical="center" wrapText="1"/>
    </xf>
    <xf numFmtId="0" fontId="31" fillId="0" borderId="40" xfId="2" applyFont="1" applyBorder="1" applyAlignment="1">
      <alignment horizontal="right" vertical="center" shrinkToFit="1"/>
    </xf>
    <xf numFmtId="0" fontId="33" fillId="0" borderId="40" xfId="4" applyFont="1" applyBorder="1" applyAlignment="1">
      <alignment vertical="center" wrapText="1"/>
    </xf>
    <xf numFmtId="0" fontId="35" fillId="0" borderId="40" xfId="4" applyFont="1" applyBorder="1" applyAlignment="1">
      <alignment vertical="center" wrapText="1"/>
    </xf>
    <xf numFmtId="0" fontId="2" fillId="0" borderId="37" xfId="2" applyBorder="1" applyAlignment="1">
      <alignment horizontal="left" vertical="center" shrinkToFit="1"/>
    </xf>
    <xf numFmtId="0" fontId="36" fillId="0" borderId="40" xfId="4" applyFont="1" applyBorder="1" applyAlignment="1">
      <alignment vertical="center" wrapText="1"/>
    </xf>
    <xf numFmtId="0" fontId="2" fillId="0" borderId="38" xfId="2" applyBorder="1">
      <alignment vertical="center"/>
    </xf>
    <xf numFmtId="0" fontId="2" fillId="0" borderId="37" xfId="2" applyBorder="1" applyAlignment="1">
      <alignment horizontal="center" vertical="center"/>
    </xf>
    <xf numFmtId="0" fontId="2" fillId="0" borderId="0" xfId="2" applyAlignment="1">
      <alignment horizontal="left" vertical="center" wrapText="1"/>
    </xf>
    <xf numFmtId="178" fontId="2" fillId="0" borderId="0" xfId="2" applyNumberFormat="1" applyAlignment="1">
      <alignment horizontal="center" vertical="center"/>
    </xf>
    <xf numFmtId="179" fontId="2" fillId="0" borderId="0" xfId="2" applyNumberFormat="1" applyAlignment="1">
      <alignment horizontal="center" vertical="center"/>
    </xf>
    <xf numFmtId="0" fontId="2" fillId="0" borderId="37" xfId="2" applyBorder="1" applyAlignment="1">
      <alignment vertical="center" textRotation="180" shrinkToFit="1"/>
    </xf>
    <xf numFmtId="0" fontId="34" fillId="0" borderId="40" xfId="4" applyFont="1" applyBorder="1" applyAlignment="1">
      <alignment vertical="center" wrapText="1"/>
    </xf>
    <xf numFmtId="0" fontId="32" fillId="0" borderId="40" xfId="2" applyFont="1" applyBorder="1" applyAlignment="1">
      <alignment vertical="center" wrapText="1"/>
    </xf>
    <xf numFmtId="0" fontId="31" fillId="0" borderId="40" xfId="2" applyFont="1" applyBorder="1" applyAlignment="1">
      <alignment vertical="center" wrapText="1"/>
    </xf>
    <xf numFmtId="0" fontId="2" fillId="0" borderId="37" xfId="2" applyBorder="1" applyAlignment="1">
      <alignment horizontal="center"/>
    </xf>
    <xf numFmtId="0" fontId="2" fillId="0" borderId="39" xfId="2" applyBorder="1" applyAlignment="1">
      <alignment horizontal="center"/>
    </xf>
    <xf numFmtId="0" fontId="2" fillId="0" borderId="41" xfId="2" applyBorder="1" applyAlignment="1">
      <alignment horizontal="center" vertical="center" shrinkToFit="1"/>
    </xf>
    <xf numFmtId="0" fontId="2" fillId="0" borderId="29" xfId="2" applyBorder="1">
      <alignment vertical="center"/>
    </xf>
    <xf numFmtId="0" fontId="35" fillId="0" borderId="40" xfId="2" applyFont="1" applyBorder="1" applyAlignment="1">
      <alignment vertical="center" wrapText="1"/>
    </xf>
    <xf numFmtId="0" fontId="36" fillId="0" borderId="40" xfId="2" applyFont="1" applyBorder="1" applyAlignment="1">
      <alignment vertical="center" wrapText="1"/>
    </xf>
    <xf numFmtId="0" fontId="2" fillId="0" borderId="37" xfId="2" applyBorder="1" applyAlignment="1">
      <alignment horizontal="left" vertical="center"/>
    </xf>
    <xf numFmtId="0" fontId="2" fillId="0" borderId="33" xfId="2" applyBorder="1" applyAlignment="1">
      <alignment horizontal="center" vertical="center" shrinkToFit="1"/>
    </xf>
    <xf numFmtId="0" fontId="2" fillId="0" borderId="42" xfId="2" applyBorder="1" applyAlignment="1">
      <alignment horizontal="right"/>
    </xf>
    <xf numFmtId="0" fontId="2" fillId="0" borderId="44" xfId="2" applyBorder="1" applyAlignment="1">
      <alignment horizontal="right"/>
    </xf>
    <xf numFmtId="0" fontId="2" fillId="0" borderId="43" xfId="2" applyBorder="1" applyAlignment="1">
      <alignment horizontal="left"/>
    </xf>
    <xf numFmtId="0" fontId="2" fillId="0" borderId="45" xfId="2" applyBorder="1" applyAlignment="1">
      <alignment horizontal="center"/>
    </xf>
    <xf numFmtId="9" fontId="2" fillId="0" borderId="0" xfId="2" applyNumberFormat="1">
      <alignment vertical="center"/>
    </xf>
    <xf numFmtId="0" fontId="2" fillId="0" borderId="46" xfId="2" applyBorder="1" applyAlignment="1">
      <alignment horizontal="center" vertical="center" shrinkToFit="1"/>
    </xf>
    <xf numFmtId="0" fontId="33" fillId="0" borderId="35" xfId="2" applyFont="1" applyBorder="1" applyAlignment="1">
      <alignment vertical="center" wrapText="1"/>
    </xf>
    <xf numFmtId="0" fontId="34" fillId="0" borderId="35" xfId="2" applyFont="1" applyBorder="1" applyAlignment="1">
      <alignment vertical="center" wrapText="1"/>
    </xf>
    <xf numFmtId="0" fontId="35" fillId="0" borderId="35" xfId="2" applyFont="1" applyBorder="1" applyAlignment="1">
      <alignment vertical="center" wrapText="1"/>
    </xf>
    <xf numFmtId="0" fontId="33" fillId="0" borderId="40" xfId="2" applyFont="1" applyBorder="1" applyAlignment="1">
      <alignment vertical="center" wrapText="1"/>
    </xf>
    <xf numFmtId="0" fontId="34" fillId="0" borderId="40" xfId="2" applyFont="1" applyBorder="1" applyAlignment="1">
      <alignment vertical="center" wrapText="1"/>
    </xf>
    <xf numFmtId="0" fontId="31" fillId="3" borderId="40" xfId="2" applyFont="1" applyFill="1" applyBorder="1" applyAlignment="1">
      <alignment vertical="center" wrapText="1"/>
    </xf>
    <xf numFmtId="0" fontId="2" fillId="0" borderId="37" xfId="2" applyBorder="1" applyAlignment="1">
      <alignment horizontal="right" vertical="center" shrinkToFit="1"/>
    </xf>
    <xf numFmtId="0" fontId="2" fillId="0" borderId="37" xfId="2" applyBorder="1" applyAlignment="1">
      <alignment horizontal="left"/>
    </xf>
    <xf numFmtId="0" fontId="0" fillId="0" borderId="28" xfId="2" applyFont="1" applyBorder="1" applyAlignment="1">
      <alignment horizontal="center" vertical="center" shrinkToFit="1"/>
    </xf>
    <xf numFmtId="0" fontId="0" fillId="0" borderId="31" xfId="2" applyFont="1" applyBorder="1" applyAlignment="1">
      <alignment horizontal="center" vertical="center" shrinkToFit="1"/>
    </xf>
    <xf numFmtId="0" fontId="2" fillId="0" borderId="31" xfId="2" applyBorder="1" applyAlignment="1">
      <alignment horizontal="center" vertical="center" shrinkToFit="1"/>
    </xf>
    <xf numFmtId="0" fontId="2" fillId="0" borderId="38" xfId="2" applyBorder="1" applyAlignment="1">
      <alignment horizontal="left" vertical="center" shrinkToFit="1"/>
    </xf>
    <xf numFmtId="0" fontId="37" fillId="0" borderId="40" xfId="2" applyFont="1" applyBorder="1" applyAlignment="1">
      <alignment vertical="center" wrapText="1"/>
    </xf>
    <xf numFmtId="0" fontId="31" fillId="0" borderId="40" xfId="5" applyFont="1" applyBorder="1" applyAlignment="1">
      <alignment vertical="center" wrapText="1"/>
    </xf>
    <xf numFmtId="0" fontId="31" fillId="0" borderId="40" xfId="6" applyFont="1" applyBorder="1" applyAlignment="1">
      <alignment vertical="center" shrinkToFit="1"/>
    </xf>
    <xf numFmtId="0" fontId="2" fillId="0" borderId="38" xfId="2" applyBorder="1" applyAlignment="1">
      <alignment vertical="center" shrinkToFit="1"/>
    </xf>
    <xf numFmtId="0" fontId="2" fillId="0" borderId="40" xfId="2" applyBorder="1" applyAlignment="1">
      <alignment horizontal="right" vertical="center" shrinkToFit="1"/>
    </xf>
    <xf numFmtId="0" fontId="36" fillId="0" borderId="40" xfId="2" applyFont="1" applyBorder="1" applyAlignment="1">
      <alignment horizontal="left" vertical="center" shrinkToFit="1"/>
    </xf>
    <xf numFmtId="0" fontId="2" fillId="0" borderId="40" xfId="2" applyBorder="1" applyAlignment="1">
      <alignment horizontal="left" vertical="center" shrinkToFit="1"/>
    </xf>
    <xf numFmtId="0" fontId="2" fillId="0" borderId="40" xfId="2" applyBorder="1" applyAlignment="1">
      <alignment vertical="center" textRotation="180" shrinkToFit="1"/>
    </xf>
    <xf numFmtId="0" fontId="31" fillId="0" borderId="47" xfId="2" applyFont="1" applyBorder="1" applyAlignment="1">
      <alignment vertical="center" shrinkToFit="1"/>
    </xf>
    <xf numFmtId="0" fontId="2" fillId="0" borderId="0" xfId="2" applyAlignment="1">
      <alignment vertical="center" textRotation="180" shrinkToFit="1"/>
    </xf>
    <xf numFmtId="0" fontId="2" fillId="0" borderId="48" xfId="2" applyBorder="1" applyAlignment="1">
      <alignment horizontal="center" vertical="center" shrinkToFit="1"/>
    </xf>
    <xf numFmtId="0" fontId="2" fillId="0" borderId="49" xfId="2" applyBorder="1">
      <alignment vertical="center"/>
    </xf>
    <xf numFmtId="0" fontId="2" fillId="0" borderId="50" xfId="2" applyBorder="1" applyAlignment="1">
      <alignment horizontal="left" vertical="center" shrinkToFit="1"/>
    </xf>
    <xf numFmtId="0" fontId="2" fillId="0" borderId="50" xfId="2" applyBorder="1" applyAlignment="1">
      <alignment vertical="center" textRotation="180" shrinkToFit="1"/>
    </xf>
    <xf numFmtId="0" fontId="0" fillId="0" borderId="52" xfId="2" applyFont="1" applyBorder="1" applyAlignment="1">
      <alignment horizontal="center" vertical="center" shrinkToFit="1"/>
    </xf>
    <xf numFmtId="0" fontId="2" fillId="0" borderId="52" xfId="2" applyBorder="1" applyAlignment="1">
      <alignment horizontal="center" vertical="center" shrinkToFit="1"/>
    </xf>
    <xf numFmtId="0" fontId="2" fillId="0" borderId="53" xfId="2" applyBorder="1" applyAlignment="1">
      <alignment horizontal="center" vertical="center"/>
    </xf>
    <xf numFmtId="0" fontId="2" fillId="0" borderId="54" xfId="2" applyBorder="1" applyAlignment="1">
      <alignment horizontal="center" vertical="center"/>
    </xf>
    <xf numFmtId="0" fontId="0" fillId="0" borderId="37" xfId="2" applyFont="1" applyBorder="1" applyAlignment="1">
      <alignment horizontal="left" vertical="center" shrinkToFit="1"/>
    </xf>
    <xf numFmtId="0" fontId="0" fillId="0" borderId="37" xfId="2" applyFont="1" applyBorder="1" applyAlignment="1">
      <alignment vertical="center" textRotation="180" shrinkToFit="1"/>
    </xf>
    <xf numFmtId="0" fontId="2" fillId="0" borderId="55" xfId="2" applyBorder="1" applyAlignment="1">
      <alignment horizontal="center" vertical="center" shrinkToFit="1"/>
    </xf>
    <xf numFmtId="0" fontId="0" fillId="0" borderId="55" xfId="2" applyFont="1" applyBorder="1" applyAlignment="1">
      <alignment horizontal="center" vertical="center" shrinkToFit="1"/>
    </xf>
    <xf numFmtId="0" fontId="2" fillId="0" borderId="53" xfId="2" applyBorder="1" applyAlignment="1">
      <alignment horizontal="center" vertical="top"/>
    </xf>
    <xf numFmtId="0" fontId="0" fillId="0" borderId="40" xfId="2" applyFont="1" applyBorder="1" applyAlignment="1">
      <alignment horizontal="left" vertical="center" shrinkToFit="1"/>
    </xf>
    <xf numFmtId="0" fontId="0" fillId="0" borderId="40" xfId="2" applyFont="1" applyBorder="1" applyAlignment="1">
      <alignment vertical="center" textRotation="180" shrinkToFit="1"/>
    </xf>
    <xf numFmtId="0" fontId="38" fillId="0" borderId="40" xfId="2" applyFont="1" applyBorder="1" applyAlignment="1">
      <alignment vertical="center" wrapText="1"/>
    </xf>
    <xf numFmtId="0" fontId="39" fillId="0" borderId="40" xfId="2" applyFont="1" applyBorder="1" applyAlignment="1">
      <alignment vertical="center" wrapText="1"/>
    </xf>
    <xf numFmtId="0" fontId="2" fillId="0" borderId="56" xfId="2" applyBorder="1" applyAlignment="1">
      <alignment vertical="center" textRotation="180" shrinkToFit="1"/>
    </xf>
    <xf numFmtId="0" fontId="2" fillId="0" borderId="57" xfId="2" applyBorder="1" applyAlignment="1">
      <alignment horizontal="left" vertical="center" shrinkToFit="1"/>
    </xf>
    <xf numFmtId="0" fontId="2" fillId="0" borderId="58" xfId="2" applyBorder="1" applyAlignment="1">
      <alignment horizontal="center" vertical="center" shrinkToFit="1"/>
    </xf>
    <xf numFmtId="0" fontId="2" fillId="0" borderId="59" xfId="2" applyBorder="1" applyAlignment="1">
      <alignment horizontal="right"/>
    </xf>
    <xf numFmtId="0" fontId="2" fillId="0" borderId="60" xfId="2" applyBorder="1" applyAlignment="1">
      <alignment vertical="center" textRotation="180" shrinkToFit="1"/>
    </xf>
    <xf numFmtId="0" fontId="2" fillId="0" borderId="60" xfId="2" applyBorder="1" applyAlignment="1">
      <alignment horizontal="left" vertical="center" shrinkToFit="1"/>
    </xf>
    <xf numFmtId="0" fontId="2" fillId="0" borderId="61" xfId="2" applyBorder="1" applyAlignment="1">
      <alignment horizontal="right"/>
    </xf>
    <xf numFmtId="0" fontId="2" fillId="0" borderId="60" xfId="2" applyBorder="1" applyAlignment="1">
      <alignment horizontal="left" vertical="center"/>
    </xf>
    <xf numFmtId="0" fontId="2" fillId="0" borderId="62" xfId="2" applyBorder="1" applyAlignment="1">
      <alignment horizontal="center" vertical="center"/>
    </xf>
    <xf numFmtId="0" fontId="2" fillId="0" borderId="0" xfId="2" applyAlignment="1">
      <alignment vertical="center" shrinkToFit="1"/>
    </xf>
    <xf numFmtId="0" fontId="2" fillId="0" borderId="0" xfId="2" applyAlignment="1">
      <alignment horizontal="right" vertical="top"/>
    </xf>
    <xf numFmtId="0" fontId="2" fillId="0" borderId="0" xfId="2" applyAlignment="1">
      <alignment horizontal="left" vertical="center"/>
    </xf>
    <xf numFmtId="0" fontId="2" fillId="0" borderId="0" xfId="2" applyAlignment="1">
      <alignment horizontal="left" vertical="center" shrinkToFit="1"/>
    </xf>
    <xf numFmtId="0" fontId="40" fillId="0" borderId="0" xfId="2" applyFont="1">
      <alignment vertical="center"/>
    </xf>
    <xf numFmtId="0" fontId="40" fillId="0" borderId="0" xfId="2" applyFont="1" applyAlignment="1">
      <alignment horizontal="left" vertical="center"/>
    </xf>
    <xf numFmtId="0" fontId="40" fillId="0" borderId="0" xfId="2" applyFont="1" applyAlignment="1">
      <alignment horizontal="center" vertical="center"/>
    </xf>
    <xf numFmtId="0" fontId="41" fillId="0" borderId="0" xfId="2" applyFont="1" applyAlignment="1">
      <alignment horizontal="center" shrinkToFit="1"/>
    </xf>
    <xf numFmtId="0" fontId="0" fillId="0" borderId="0" xfId="2" applyFont="1">
      <alignment vertical="center"/>
    </xf>
    <xf numFmtId="0" fontId="0" fillId="0" borderId="39" xfId="2" applyFont="1" applyBorder="1" applyAlignment="1">
      <alignment horizontal="center" vertical="center"/>
    </xf>
    <xf numFmtId="0" fontId="42" fillId="0" borderId="40" xfId="2" applyFont="1" applyBorder="1" applyAlignment="1">
      <alignment vertical="center" wrapText="1"/>
    </xf>
    <xf numFmtId="0" fontId="27" fillId="0" borderId="63" xfId="2" applyFont="1" applyBorder="1">
      <alignment vertical="center"/>
    </xf>
    <xf numFmtId="0" fontId="28" fillId="0" borderId="64" xfId="2" applyFont="1" applyBorder="1" applyAlignment="1">
      <alignment shrinkToFit="1"/>
    </xf>
    <xf numFmtId="0" fontId="30" fillId="0" borderId="48" xfId="2" applyFont="1" applyBorder="1" applyAlignment="1">
      <alignment horizontal="left"/>
    </xf>
    <xf numFmtId="0" fontId="2" fillId="0" borderId="54" xfId="2" applyBorder="1" applyAlignment="1">
      <alignment horizontal="center"/>
    </xf>
    <xf numFmtId="0" fontId="2" fillId="0" borderId="66" xfId="2" applyBorder="1" applyAlignment="1">
      <alignment horizontal="center" vertical="center" shrinkToFit="1"/>
    </xf>
    <xf numFmtId="0" fontId="2" fillId="0" borderId="55" xfId="2" applyBorder="1" applyAlignment="1">
      <alignment horizontal="center" vertical="center" wrapText="1" shrinkToFit="1"/>
    </xf>
    <xf numFmtId="0" fontId="2" fillId="0" borderId="67" xfId="2" applyBorder="1" applyAlignment="1">
      <alignment horizontal="center" vertical="center" wrapText="1" shrinkToFit="1"/>
    </xf>
    <xf numFmtId="0" fontId="32" fillId="0" borderId="35" xfId="2" applyFont="1" applyBorder="1" applyAlignment="1">
      <alignment vertical="center" wrapText="1"/>
    </xf>
    <xf numFmtId="0" fontId="31" fillId="0" borderId="35" xfId="2" applyFont="1" applyBorder="1" applyAlignment="1">
      <alignment vertical="center" wrapText="1"/>
    </xf>
    <xf numFmtId="0" fontId="36" fillId="0" borderId="35" xfId="2" applyFont="1" applyBorder="1" applyAlignment="1">
      <alignment vertical="center" wrapText="1"/>
    </xf>
    <xf numFmtId="0" fontId="2" fillId="0" borderId="52" xfId="2" applyBorder="1" applyAlignment="1">
      <alignment vertical="center" textRotation="180" shrinkToFit="1"/>
    </xf>
    <xf numFmtId="0" fontId="2" fillId="0" borderId="52" xfId="2" applyBorder="1" applyAlignment="1">
      <alignment horizontal="left" vertical="center" shrinkToFit="1"/>
    </xf>
    <xf numFmtId="0" fontId="36" fillId="0" borderId="37" xfId="2" applyFont="1" applyBorder="1" applyAlignment="1">
      <alignment vertical="center" wrapText="1"/>
    </xf>
    <xf numFmtId="0" fontId="36" fillId="0" borderId="37" xfId="2" applyFont="1" applyBorder="1" applyAlignment="1">
      <alignment horizontal="right" vertical="center" wrapText="1"/>
    </xf>
    <xf numFmtId="0" fontId="2" fillId="0" borderId="42" xfId="2" applyBorder="1" applyAlignment="1">
      <alignment horizontal="left" vertical="center" shrinkToFit="1"/>
    </xf>
    <xf numFmtId="0" fontId="2" fillId="0" borderId="68" xfId="2" applyBorder="1" applyAlignment="1">
      <alignment vertical="center" textRotation="180" shrinkToFit="1"/>
    </xf>
    <xf numFmtId="0" fontId="0" fillId="0" borderId="35" xfId="2" applyFont="1" applyBorder="1" applyAlignment="1">
      <alignment horizontal="center" vertical="center" shrinkToFit="1"/>
    </xf>
    <xf numFmtId="0" fontId="2" fillId="0" borderId="35" xfId="2" applyBorder="1" applyAlignment="1">
      <alignment horizontal="center" vertical="center" shrinkToFit="1"/>
    </xf>
    <xf numFmtId="0" fontId="38" fillId="3" borderId="35" xfId="3" applyFont="1" applyFill="1" applyBorder="1" applyAlignment="1">
      <alignment horizontal="left" vertical="center"/>
    </xf>
    <xf numFmtId="0" fontId="38" fillId="3" borderId="35" xfId="3" applyFont="1" applyFill="1" applyBorder="1" applyAlignment="1">
      <alignment horizontal="right" vertical="center"/>
    </xf>
    <xf numFmtId="0" fontId="38" fillId="0" borderId="40" xfId="3" applyFont="1" applyBorder="1" applyAlignment="1">
      <alignment horizontal="left" vertical="center"/>
    </xf>
    <xf numFmtId="0" fontId="38" fillId="0" borderId="40" xfId="3" applyFont="1" applyBorder="1" applyAlignment="1">
      <alignment horizontal="right" vertical="center"/>
    </xf>
    <xf numFmtId="0" fontId="0" fillId="0" borderId="40" xfId="2" applyFont="1" applyBorder="1" applyAlignment="1">
      <alignment horizontal="right" vertical="center" shrinkToFit="1"/>
    </xf>
    <xf numFmtId="0" fontId="0" fillId="0" borderId="40" xfId="2" applyFont="1" applyBorder="1" applyAlignment="1">
      <alignment horizontal="left" vertical="center" wrapText="1" shrinkToFit="1"/>
    </xf>
    <xf numFmtId="0" fontId="36" fillId="0" borderId="40" xfId="7" applyBorder="1" applyAlignment="1">
      <alignment vertical="center" wrapText="1"/>
    </xf>
    <xf numFmtId="0" fontId="0" fillId="0" borderId="38" xfId="2" applyFont="1" applyBorder="1" applyAlignment="1">
      <alignment horizontal="left" vertical="center" shrinkToFit="1"/>
    </xf>
    <xf numFmtId="0" fontId="0" fillId="0" borderId="42" xfId="2" applyFont="1" applyBorder="1" applyAlignment="1">
      <alignment horizontal="left" vertical="center" shrinkToFit="1"/>
    </xf>
    <xf numFmtId="0" fontId="43" fillId="0" borderId="35" xfId="2" applyFont="1" applyBorder="1" applyAlignment="1">
      <alignment vertical="center" wrapText="1"/>
    </xf>
    <xf numFmtId="0" fontId="44" fillId="0" borderId="40" xfId="2" applyFont="1" applyBorder="1" applyAlignment="1">
      <alignment vertical="center" wrapText="1"/>
    </xf>
    <xf numFmtId="0" fontId="0" fillId="0" borderId="56" xfId="2" applyFont="1" applyBorder="1" applyAlignment="1">
      <alignment vertical="center" textRotation="180" shrinkToFit="1"/>
    </xf>
    <xf numFmtId="0" fontId="0" fillId="0" borderId="37" xfId="2" applyFont="1" applyBorder="1" applyAlignment="1">
      <alignment horizontal="right" vertical="center" shrinkToFit="1"/>
    </xf>
    <xf numFmtId="0" fontId="2" fillId="0" borderId="60" xfId="2" applyBorder="1" applyAlignment="1">
      <alignment horizontal="left"/>
    </xf>
    <xf numFmtId="0" fontId="44" fillId="0" borderId="35" xfId="2" applyFont="1" applyBorder="1" applyAlignment="1">
      <alignment vertical="center" wrapText="1"/>
    </xf>
    <xf numFmtId="0" fontId="0" fillId="0" borderId="37" xfId="2" applyFont="1" applyBorder="1" applyAlignment="1">
      <alignment horizontal="left" vertical="center" wrapText="1" shrinkToFit="1"/>
    </xf>
    <xf numFmtId="0" fontId="32" fillId="0" borderId="40" xfId="8" applyFont="1" applyBorder="1" applyAlignment="1">
      <alignment vertical="center" wrapText="1"/>
    </xf>
    <xf numFmtId="0" fontId="31" fillId="0" borderId="40" xfId="8" applyFont="1" applyBorder="1" applyAlignment="1">
      <alignment vertical="center" wrapText="1"/>
    </xf>
    <xf numFmtId="0" fontId="2" fillId="0" borderId="42" xfId="2" applyBorder="1" applyAlignment="1">
      <alignment vertical="center" textRotation="180" shrinkToFit="1"/>
    </xf>
    <xf numFmtId="0" fontId="45" fillId="0" borderId="40" xfId="2" applyFont="1" applyBorder="1" applyAlignment="1">
      <alignment vertical="center" wrapText="1"/>
    </xf>
    <xf numFmtId="0" fontId="36" fillId="0" borderId="69" xfId="2" applyFont="1" applyBorder="1" applyAlignment="1">
      <alignment vertical="center" wrapText="1"/>
    </xf>
    <xf numFmtId="0" fontId="2" fillId="0" borderId="37" xfId="2" applyBorder="1" applyAlignment="1">
      <alignment vertical="center" shrinkToFit="1"/>
    </xf>
    <xf numFmtId="0" fontId="46" fillId="0" borderId="35" xfId="2" applyFont="1" applyBorder="1" applyAlignment="1">
      <alignment vertical="center" wrapText="1"/>
    </xf>
    <xf numFmtId="0" fontId="47" fillId="0" borderId="35" xfId="2" applyFont="1" applyBorder="1" applyAlignment="1">
      <alignment vertical="center" wrapText="1"/>
    </xf>
    <xf numFmtId="0" fontId="38" fillId="0" borderId="35" xfId="2" applyFont="1" applyBorder="1" applyAlignment="1">
      <alignment vertical="center" wrapText="1"/>
    </xf>
    <xf numFmtId="0" fontId="39" fillId="0" borderId="35" xfId="2" applyFont="1" applyBorder="1" applyAlignment="1">
      <alignment vertical="center" wrapText="1"/>
    </xf>
    <xf numFmtId="0" fontId="47" fillId="0" borderId="40" xfId="2" applyFont="1" applyBorder="1" applyAlignment="1">
      <alignment vertical="center" wrapText="1"/>
    </xf>
    <xf numFmtId="0" fontId="2" fillId="0" borderId="40" xfId="2" applyBorder="1" applyAlignment="1">
      <alignment horizontal="left" vertical="center" wrapText="1" shrinkToFit="1"/>
    </xf>
    <xf numFmtId="0" fontId="0" fillId="0" borderId="57" xfId="2" applyFont="1" applyBorder="1" applyAlignment="1">
      <alignment vertical="center" textRotation="180" shrinkToFit="1"/>
    </xf>
    <xf numFmtId="0" fontId="32" fillId="0" borderId="40" xfId="2" applyFont="1" applyBorder="1" applyAlignment="1">
      <alignment vertical="center" shrinkToFit="1"/>
    </xf>
    <xf numFmtId="0" fontId="48" fillId="0" borderId="72" xfId="1" applyFont="1" applyBorder="1" applyAlignment="1">
      <alignment horizontal="center" vertical="center"/>
    </xf>
    <xf numFmtId="0" fontId="48" fillId="0" borderId="73" xfId="1" applyFont="1" applyBorder="1" applyAlignment="1">
      <alignment horizontal="center" vertical="center"/>
    </xf>
    <xf numFmtId="0" fontId="48" fillId="0" borderId="75" xfId="1" applyFont="1" applyBorder="1" applyAlignment="1">
      <alignment horizontal="center" vertical="center"/>
    </xf>
    <xf numFmtId="0" fontId="48" fillId="0" borderId="71" xfId="1" applyFont="1" applyBorder="1" applyAlignment="1">
      <alignment horizontal="center" vertical="center"/>
    </xf>
    <xf numFmtId="0" fontId="48" fillId="0" borderId="74" xfId="1" applyFont="1" applyBorder="1" applyAlignment="1">
      <alignment horizontal="center" vertical="center"/>
    </xf>
    <xf numFmtId="0" fontId="49" fillId="0" borderId="72" xfId="1" applyFont="1" applyBorder="1" applyAlignment="1">
      <alignment horizontal="center" vertical="center"/>
    </xf>
    <xf numFmtId="0" fontId="49" fillId="0" borderId="73" xfId="1" applyFont="1" applyBorder="1" applyAlignment="1">
      <alignment horizontal="center" vertical="center"/>
    </xf>
    <xf numFmtId="0" fontId="49" fillId="0" borderId="74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0" fillId="2" borderId="2" xfId="2" applyNumberFormat="1" applyFont="1" applyFill="1" applyBorder="1" applyAlignment="1">
      <alignment horizontal="center" vertical="center" wrapText="1"/>
    </xf>
    <xf numFmtId="176" fontId="2" fillId="2" borderId="3" xfId="2" applyNumberFormat="1" applyFill="1" applyBorder="1" applyAlignment="1">
      <alignment horizontal="center" vertical="center" wrapText="1"/>
    </xf>
    <xf numFmtId="176" fontId="0" fillId="2" borderId="4" xfId="2" applyNumberFormat="1" applyFont="1" applyFill="1" applyBorder="1" applyAlignment="1">
      <alignment horizontal="center" vertical="center" wrapText="1"/>
    </xf>
    <xf numFmtId="176" fontId="2" fillId="2" borderId="5" xfId="2" applyNumberFormat="1" applyFill="1" applyBorder="1" applyAlignment="1">
      <alignment horizontal="center" vertical="center" wrapText="1"/>
    </xf>
    <xf numFmtId="176" fontId="0" fillId="2" borderId="6" xfId="2" applyNumberFormat="1" applyFont="1" applyFill="1" applyBorder="1" applyAlignment="1">
      <alignment horizontal="center" vertical="center" wrapText="1"/>
    </xf>
    <xf numFmtId="176" fontId="2" fillId="2" borderId="6" xfId="2" applyNumberForma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48" fillId="0" borderId="70" xfId="1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 shrinkToFit="1"/>
    </xf>
    <xf numFmtId="0" fontId="23" fillId="0" borderId="12" xfId="2" applyFont="1" applyBorder="1" applyAlignment="1">
      <alignment horizontal="center" vertical="center" shrinkToFit="1"/>
    </xf>
    <xf numFmtId="0" fontId="23" fillId="0" borderId="11" xfId="2" applyFont="1" applyBorder="1" applyAlignment="1">
      <alignment horizontal="center" vertical="center" shrinkToFit="1"/>
    </xf>
    <xf numFmtId="0" fontId="23" fillId="0" borderId="9" xfId="2" applyFont="1" applyBorder="1" applyAlignment="1">
      <alignment horizontal="center" vertical="center" shrinkToFit="1"/>
    </xf>
    <xf numFmtId="0" fontId="23" fillId="0" borderId="10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shrinkToFit="1"/>
    </xf>
    <xf numFmtId="0" fontId="19" fillId="0" borderId="12" xfId="2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9" fillId="0" borderId="9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176" fontId="0" fillId="2" borderId="3" xfId="2" applyNumberFormat="1" applyFont="1" applyFill="1" applyBorder="1" applyAlignment="1">
      <alignment horizontal="center" vertical="center" wrapText="1"/>
    </xf>
    <xf numFmtId="176" fontId="0" fillId="2" borderId="7" xfId="2" applyNumberFormat="1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shrinkToFit="1"/>
    </xf>
    <xf numFmtId="0" fontId="23" fillId="0" borderId="13" xfId="2" applyFont="1" applyBorder="1" applyAlignment="1">
      <alignment horizontal="center" vertical="center" shrinkToFit="1"/>
    </xf>
    <xf numFmtId="0" fontId="29" fillId="0" borderId="0" xfId="2" applyFont="1" applyAlignment="1">
      <alignment horizontal="center" shrinkToFit="1"/>
    </xf>
    <xf numFmtId="0" fontId="2" fillId="0" borderId="27" xfId="2" applyBorder="1" applyAlignment="1">
      <alignment horizontal="center" vertical="center" textRotation="180" shrinkToFit="1"/>
    </xf>
    <xf numFmtId="0" fontId="2" fillId="0" borderId="34" xfId="2" applyBorder="1" applyAlignment="1">
      <alignment horizontal="center" vertical="center" textRotation="180" shrinkToFit="1"/>
    </xf>
    <xf numFmtId="0" fontId="2" fillId="0" borderId="29" xfId="2" applyBorder="1" applyAlignment="1">
      <alignment horizontal="center" vertical="center" wrapText="1" shrinkToFit="1"/>
    </xf>
    <xf numFmtId="0" fontId="2" fillId="0" borderId="37" xfId="2" applyBorder="1" applyAlignment="1">
      <alignment horizontal="center" vertical="center" wrapText="1" shrinkToFit="1"/>
    </xf>
    <xf numFmtId="0" fontId="2" fillId="0" borderId="43" xfId="2" applyBorder="1" applyAlignment="1">
      <alignment horizontal="center" vertical="center" wrapText="1" shrinkToFit="1"/>
    </xf>
    <xf numFmtId="0" fontId="2" fillId="0" borderId="33" xfId="2" applyBorder="1" applyAlignment="1">
      <alignment horizontal="center" vertical="center" textRotation="255" shrinkToFit="1"/>
    </xf>
    <xf numFmtId="0" fontId="2" fillId="0" borderId="31" xfId="2" applyBorder="1" applyAlignment="1">
      <alignment horizontal="center" vertical="center" wrapText="1" shrinkToFit="1"/>
    </xf>
    <xf numFmtId="0" fontId="2" fillId="0" borderId="42" xfId="2" applyBorder="1" applyAlignment="1">
      <alignment horizontal="center" vertical="center" wrapText="1" shrinkToFit="1"/>
    </xf>
    <xf numFmtId="0" fontId="2" fillId="0" borderId="51" xfId="2" applyBorder="1" applyAlignment="1">
      <alignment horizontal="center" vertical="center" wrapText="1" shrinkToFit="1"/>
    </xf>
    <xf numFmtId="0" fontId="2" fillId="0" borderId="60" xfId="2" applyBorder="1" applyAlignment="1">
      <alignment horizontal="center" vertical="center" wrapText="1" shrinkToFit="1"/>
    </xf>
    <xf numFmtId="0" fontId="2" fillId="0" borderId="0" xfId="2" applyAlignment="1">
      <alignment horizontal="right" vertical="top"/>
    </xf>
    <xf numFmtId="0" fontId="2" fillId="0" borderId="0" xfId="2" applyAlignment="1">
      <alignment horizontal="left" vertical="center"/>
    </xf>
    <xf numFmtId="0" fontId="28" fillId="0" borderId="0" xfId="2" applyFont="1" applyAlignment="1">
      <alignment horizontal="center" shrinkToFit="1"/>
    </xf>
    <xf numFmtId="0" fontId="28" fillId="0" borderId="64" xfId="2" applyFont="1" applyBorder="1" applyAlignment="1">
      <alignment horizontal="center" shrinkToFit="1"/>
    </xf>
    <xf numFmtId="0" fontId="28" fillId="0" borderId="65" xfId="2" applyFont="1" applyBorder="1" applyAlignment="1">
      <alignment horizontal="center" shrinkToFit="1"/>
    </xf>
    <xf numFmtId="0" fontId="29" fillId="0" borderId="0" xfId="2" applyFont="1" applyAlignment="1">
      <alignment horizontal="right" vertical="top"/>
    </xf>
    <xf numFmtId="0" fontId="40" fillId="0" borderId="0" xfId="2" applyFont="1" applyAlignment="1">
      <alignment horizontal="left" vertical="center"/>
    </xf>
  </cellXfs>
  <cellStyles count="9">
    <cellStyle name="一般" xfId="0" builtinId="0"/>
    <cellStyle name="一般 15" xfId="4"/>
    <cellStyle name="一般 2 2 3" xfId="2"/>
    <cellStyle name="一般 3 2" xfId="6"/>
    <cellStyle name="一般 3 3" xfId="5"/>
    <cellStyle name="一般 5 2" xfId="7"/>
    <cellStyle name="一般_101.06" xfId="3"/>
    <cellStyle name="一般_102.11" xfId="8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123264</xdr:colOff>
      <xdr:row>4</xdr:row>
      <xdr:rowOff>11206</xdr:rowOff>
    </xdr:from>
    <xdr:to>
      <xdr:col>20</xdr:col>
      <xdr:colOff>1277469</xdr:colOff>
      <xdr:row>6</xdr:row>
      <xdr:rowOff>135269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2F4F946-3BD8-4316-8228-B551DD23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735" y="952500"/>
          <a:ext cx="1154205" cy="572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78441</xdr:colOff>
      <xdr:row>12</xdr:row>
      <xdr:rowOff>90446</xdr:rowOff>
    </xdr:from>
    <xdr:to>
      <xdr:col>20</xdr:col>
      <xdr:colOff>1436109</xdr:colOff>
      <xdr:row>15</xdr:row>
      <xdr:rowOff>77931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1C85E37D-4EB0-43DA-950A-C9E4BE81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912" y="2622975"/>
          <a:ext cx="1357668" cy="659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nas2-ha\f900\02.&#20379;&#39135;&#24037;&#22580;\08.&#20491;&#20154;&#27284;&#26696;\05.&#23567;&#32186;\112.6&#33756;&#21934;\112.06&#38914;&#30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彰化菜單"/>
      <sheetName val="第一週明細"/>
      <sheetName val="第二週明細"/>
      <sheetName val="第三週明細"/>
      <sheetName val="第四週明細"/>
      <sheetName val="第五週明細"/>
    </sheetNames>
    <sheetDataSet>
      <sheetData sheetId="0">
        <row r="30">
          <cell r="Q30" t="str">
            <v>胚芽飯(穀)</v>
          </cell>
        </row>
        <row r="31">
          <cell r="Q31" t="str">
            <v>壽喜燒肉片</v>
          </cell>
        </row>
        <row r="32">
          <cell r="Q32" t="str">
            <v>南洋咖哩</v>
          </cell>
        </row>
        <row r="33">
          <cell r="Q33" t="str">
            <v>脆炒鮮瓜</v>
          </cell>
        </row>
        <row r="34">
          <cell r="Q34" t="str">
            <v>淺色蔬菜</v>
          </cell>
        </row>
        <row r="35">
          <cell r="Q35" t="str">
            <v>蔭鳳梨雞湯(醃)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="85" zoomScaleNormal="85" workbookViewId="0">
      <selection activeCell="U4" sqref="U4:U9"/>
    </sheetView>
  </sheetViews>
  <sheetFormatPr defaultColWidth="9" defaultRowHeight="16.2"/>
  <cols>
    <col min="1" max="9" width="7.6640625" style="6" customWidth="1"/>
    <col min="10" max="11" width="7.33203125" style="6" customWidth="1"/>
    <col min="12" max="13" width="7.6640625" style="6" customWidth="1"/>
    <col min="14" max="15" width="7.33203125" style="6" customWidth="1"/>
    <col min="16" max="20" width="7.6640625" style="6" customWidth="1"/>
    <col min="21" max="21" width="22.2187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214" t="s">
        <v>351</v>
      </c>
      <c r="I1" s="214"/>
      <c r="J1" s="214"/>
      <c r="K1" s="214"/>
      <c r="L1" s="214"/>
      <c r="M1" s="214"/>
      <c r="N1" s="214"/>
      <c r="O1" s="2" t="s">
        <v>1</v>
      </c>
      <c r="P1" s="2"/>
      <c r="U1" s="6"/>
    </row>
    <row r="2" spans="1:21" ht="20.100000000000001" customHeight="1">
      <c r="A2" s="215" t="s">
        <v>2</v>
      </c>
      <c r="B2" s="216"/>
      <c r="C2" s="216"/>
      <c r="D2" s="216"/>
      <c r="E2" s="217" t="s">
        <v>3</v>
      </c>
      <c r="F2" s="216"/>
      <c r="G2" s="216"/>
      <c r="H2" s="218"/>
      <c r="I2" s="219" t="s">
        <v>4</v>
      </c>
      <c r="J2" s="220"/>
      <c r="K2" s="220"/>
      <c r="L2" s="220"/>
      <c r="M2" s="219" t="s">
        <v>5</v>
      </c>
      <c r="N2" s="220"/>
      <c r="O2" s="220"/>
      <c r="P2" s="220"/>
      <c r="Q2" s="219" t="s">
        <v>6</v>
      </c>
      <c r="R2" s="220"/>
      <c r="S2" s="220"/>
      <c r="T2" s="220"/>
      <c r="U2" s="231" t="s">
        <v>354</v>
      </c>
    </row>
    <row r="3" spans="1:21" s="7" customFormat="1" ht="18" customHeight="1">
      <c r="A3" s="226"/>
      <c r="B3" s="227"/>
      <c r="C3" s="227"/>
      <c r="D3" s="228"/>
      <c r="E3" s="229"/>
      <c r="F3" s="227"/>
      <c r="G3" s="227"/>
      <c r="H3" s="227"/>
      <c r="I3" s="229"/>
      <c r="J3" s="227"/>
      <c r="K3" s="227"/>
      <c r="L3" s="228"/>
      <c r="M3" s="230" t="s">
        <v>7</v>
      </c>
      <c r="N3" s="230" t="s">
        <v>7</v>
      </c>
      <c r="O3" s="230" t="s">
        <v>7</v>
      </c>
      <c r="P3" s="230" t="s">
        <v>7</v>
      </c>
      <c r="Q3" s="230" t="s">
        <v>8</v>
      </c>
      <c r="R3" s="230" t="s">
        <v>9</v>
      </c>
      <c r="S3" s="230" t="s">
        <v>9</v>
      </c>
      <c r="T3" s="230" t="s">
        <v>9</v>
      </c>
      <c r="U3" s="209"/>
    </row>
    <row r="4" spans="1:21" s="8" customFormat="1" ht="18" customHeight="1">
      <c r="A4" s="221"/>
      <c r="B4" s="222"/>
      <c r="C4" s="222"/>
      <c r="D4" s="222"/>
      <c r="E4" s="223"/>
      <c r="F4" s="224"/>
      <c r="G4" s="224"/>
      <c r="H4" s="224"/>
      <c r="I4" s="223"/>
      <c r="J4" s="224"/>
      <c r="K4" s="224"/>
      <c r="L4" s="225"/>
      <c r="M4" s="222" t="s">
        <v>10</v>
      </c>
      <c r="N4" s="222" t="s">
        <v>10</v>
      </c>
      <c r="O4" s="222" t="s">
        <v>10</v>
      </c>
      <c r="P4" s="222" t="s">
        <v>10</v>
      </c>
      <c r="Q4" s="222" t="s">
        <v>11</v>
      </c>
      <c r="R4" s="222" t="s">
        <v>11</v>
      </c>
      <c r="S4" s="222" t="s">
        <v>11</v>
      </c>
      <c r="T4" s="222" t="s">
        <v>11</v>
      </c>
      <c r="U4" s="206"/>
    </row>
    <row r="5" spans="1:21" s="9" customFormat="1" ht="18" customHeight="1">
      <c r="A5" s="247"/>
      <c r="B5" s="248"/>
      <c r="C5" s="248"/>
      <c r="D5" s="248"/>
      <c r="E5" s="249"/>
      <c r="F5" s="250"/>
      <c r="G5" s="250"/>
      <c r="H5" s="250"/>
      <c r="I5" s="249"/>
      <c r="J5" s="250"/>
      <c r="K5" s="250"/>
      <c r="L5" s="251"/>
      <c r="M5" s="248" t="s">
        <v>12</v>
      </c>
      <c r="N5" s="248" t="s">
        <v>13</v>
      </c>
      <c r="O5" s="248" t="s">
        <v>13</v>
      </c>
      <c r="P5" s="248" t="s">
        <v>13</v>
      </c>
      <c r="Q5" s="248" t="s">
        <v>14</v>
      </c>
      <c r="R5" s="248" t="s">
        <v>15</v>
      </c>
      <c r="S5" s="248" t="s">
        <v>15</v>
      </c>
      <c r="T5" s="248" t="s">
        <v>15</v>
      </c>
      <c r="U5" s="207"/>
    </row>
    <row r="6" spans="1:21" s="10" customFormat="1" ht="18" customHeight="1">
      <c r="A6" s="242"/>
      <c r="B6" s="243"/>
      <c r="C6" s="243"/>
      <c r="D6" s="243"/>
      <c r="E6" s="244"/>
      <c r="F6" s="245"/>
      <c r="G6" s="245"/>
      <c r="H6" s="245"/>
      <c r="I6" s="244"/>
      <c r="J6" s="245"/>
      <c r="K6" s="245"/>
      <c r="L6" s="246"/>
      <c r="M6" s="243" t="s">
        <v>16</v>
      </c>
      <c r="N6" s="243" t="s">
        <v>16</v>
      </c>
      <c r="O6" s="243" t="s">
        <v>16</v>
      </c>
      <c r="P6" s="243" t="s">
        <v>16</v>
      </c>
      <c r="Q6" s="243" t="s">
        <v>17</v>
      </c>
      <c r="R6" s="243" t="s">
        <v>17</v>
      </c>
      <c r="S6" s="243" t="s">
        <v>17</v>
      </c>
      <c r="T6" s="243" t="s">
        <v>17</v>
      </c>
      <c r="U6" s="207"/>
    </row>
    <row r="7" spans="1:21" s="11" customFormat="1" ht="15.9" customHeight="1">
      <c r="A7" s="237"/>
      <c r="B7" s="238"/>
      <c r="C7" s="238"/>
      <c r="D7" s="238"/>
      <c r="E7" s="239"/>
      <c r="F7" s="240"/>
      <c r="G7" s="240"/>
      <c r="H7" s="240"/>
      <c r="I7" s="239"/>
      <c r="J7" s="240"/>
      <c r="K7" s="240"/>
      <c r="L7" s="241"/>
      <c r="M7" s="238" t="s">
        <v>352</v>
      </c>
      <c r="N7" s="238" t="s">
        <v>18</v>
      </c>
      <c r="O7" s="238" t="s">
        <v>18</v>
      </c>
      <c r="P7" s="238" t="s">
        <v>18</v>
      </c>
      <c r="Q7" s="238" t="s">
        <v>353</v>
      </c>
      <c r="R7" s="238" t="s">
        <v>19</v>
      </c>
      <c r="S7" s="238" t="s">
        <v>19</v>
      </c>
      <c r="T7" s="238" t="s">
        <v>19</v>
      </c>
      <c r="U7" s="207"/>
    </row>
    <row r="8" spans="1:21" s="12" customFormat="1" ht="18" customHeight="1">
      <c r="A8" s="232"/>
      <c r="B8" s="233"/>
      <c r="C8" s="233"/>
      <c r="D8" s="233"/>
      <c r="E8" s="234"/>
      <c r="F8" s="235"/>
      <c r="G8" s="235"/>
      <c r="H8" s="235"/>
      <c r="I8" s="234"/>
      <c r="J8" s="235"/>
      <c r="K8" s="235"/>
      <c r="L8" s="236"/>
      <c r="M8" s="233" t="s">
        <v>20</v>
      </c>
      <c r="N8" s="233" t="s">
        <v>20</v>
      </c>
      <c r="O8" s="233" t="s">
        <v>20</v>
      </c>
      <c r="P8" s="233" t="s">
        <v>20</v>
      </c>
      <c r="Q8" s="233" t="s">
        <v>21</v>
      </c>
      <c r="R8" s="233" t="s">
        <v>21</v>
      </c>
      <c r="S8" s="233" t="s">
        <v>21</v>
      </c>
      <c r="T8" s="233" t="s">
        <v>21</v>
      </c>
      <c r="U8" s="207"/>
    </row>
    <row r="9" spans="1:21" s="16" customFormat="1" ht="11.1" customHeight="1">
      <c r="A9" s="13" t="s">
        <v>22</v>
      </c>
      <c r="B9" s="14">
        <f>第一週明細!V11</f>
        <v>0</v>
      </c>
      <c r="C9" s="14" t="s">
        <v>23</v>
      </c>
      <c r="D9" s="14">
        <f>第一週明細!V7</f>
        <v>0</v>
      </c>
      <c r="E9" s="14" t="s">
        <v>22</v>
      </c>
      <c r="F9" s="14">
        <f>第一週明細!V19</f>
        <v>0</v>
      </c>
      <c r="G9" s="14" t="s">
        <v>23</v>
      </c>
      <c r="H9" s="14">
        <f>第一週明細!V15</f>
        <v>0</v>
      </c>
      <c r="I9" s="14" t="s">
        <v>22</v>
      </c>
      <c r="J9" s="14">
        <f>第一週明細!V27</f>
        <v>0</v>
      </c>
      <c r="K9" s="14" t="s">
        <v>23</v>
      </c>
      <c r="L9" s="14">
        <f>第一週明細!V23</f>
        <v>0</v>
      </c>
      <c r="M9" s="14" t="s">
        <v>22</v>
      </c>
      <c r="N9" s="14">
        <f>第一週明細!V35</f>
        <v>724.1</v>
      </c>
      <c r="O9" s="14" t="s">
        <v>23</v>
      </c>
      <c r="P9" s="14">
        <f>第一週明細!V31</f>
        <v>22.5</v>
      </c>
      <c r="Q9" s="14" t="s">
        <v>22</v>
      </c>
      <c r="R9" s="14">
        <f>第一週明細!V43</f>
        <v>769.3</v>
      </c>
      <c r="S9" s="14" t="s">
        <v>23</v>
      </c>
      <c r="T9" s="14">
        <f>第一週明細!V39</f>
        <v>22.5</v>
      </c>
      <c r="U9" s="210"/>
    </row>
    <row r="10" spans="1:21" s="16" customFormat="1" ht="11.1" customHeight="1" thickBot="1">
      <c r="A10" s="17" t="s">
        <v>24</v>
      </c>
      <c r="B10" s="18">
        <f>第一週明細!V5</f>
        <v>0</v>
      </c>
      <c r="C10" s="18" t="s">
        <v>25</v>
      </c>
      <c r="D10" s="18">
        <f>第一週明細!V9</f>
        <v>0</v>
      </c>
      <c r="E10" s="18" t="s">
        <v>24</v>
      </c>
      <c r="F10" s="18">
        <f>第一週明細!V13</f>
        <v>0</v>
      </c>
      <c r="G10" s="18" t="s">
        <v>25</v>
      </c>
      <c r="H10" s="18">
        <f>第一週明細!V17</f>
        <v>0</v>
      </c>
      <c r="I10" s="18" t="s">
        <v>24</v>
      </c>
      <c r="J10" s="18">
        <f>第一週明細!V21</f>
        <v>0</v>
      </c>
      <c r="K10" s="18" t="s">
        <v>25</v>
      </c>
      <c r="L10" s="18">
        <f>第一週明細!V25</f>
        <v>0</v>
      </c>
      <c r="M10" s="18" t="s">
        <v>24</v>
      </c>
      <c r="N10" s="18">
        <f>第一週明細!V29</f>
        <v>102</v>
      </c>
      <c r="O10" s="18" t="s">
        <v>25</v>
      </c>
      <c r="P10" s="18">
        <f>第一週明細!V33</f>
        <v>28.4</v>
      </c>
      <c r="Q10" s="18" t="s">
        <v>24</v>
      </c>
      <c r="R10" s="18">
        <f>第一週明細!V37</f>
        <v>112</v>
      </c>
      <c r="S10" s="18" t="s">
        <v>25</v>
      </c>
      <c r="T10" s="18">
        <f>第一週明細!V41</f>
        <v>29.7</v>
      </c>
      <c r="U10" s="209" t="s">
        <v>355</v>
      </c>
    </row>
    <row r="11" spans="1:21" ht="18" customHeight="1">
      <c r="A11" s="215" t="s">
        <v>26</v>
      </c>
      <c r="B11" s="216"/>
      <c r="C11" s="216"/>
      <c r="D11" s="216"/>
      <c r="E11" s="217" t="s">
        <v>27</v>
      </c>
      <c r="F11" s="216"/>
      <c r="G11" s="216"/>
      <c r="H11" s="218"/>
      <c r="I11" s="219" t="s">
        <v>28</v>
      </c>
      <c r="J11" s="220"/>
      <c r="K11" s="220"/>
      <c r="L11" s="220"/>
      <c r="M11" s="219" t="s">
        <v>29</v>
      </c>
      <c r="N11" s="220"/>
      <c r="O11" s="220"/>
      <c r="P11" s="220"/>
      <c r="Q11" s="219" t="s">
        <v>30</v>
      </c>
      <c r="R11" s="220"/>
      <c r="S11" s="220"/>
      <c r="T11" s="220"/>
      <c r="U11" s="209"/>
    </row>
    <row r="12" spans="1:21" s="7" customFormat="1" ht="18" customHeight="1">
      <c r="A12" s="226" t="s">
        <v>31</v>
      </c>
      <c r="B12" s="227" t="s">
        <v>32</v>
      </c>
      <c r="C12" s="227" t="s">
        <v>32</v>
      </c>
      <c r="D12" s="228" t="s">
        <v>32</v>
      </c>
      <c r="E12" s="229" t="s">
        <v>9</v>
      </c>
      <c r="F12" s="227" t="s">
        <v>9</v>
      </c>
      <c r="G12" s="227" t="s">
        <v>9</v>
      </c>
      <c r="H12" s="227" t="s">
        <v>9</v>
      </c>
      <c r="I12" s="229" t="s">
        <v>31</v>
      </c>
      <c r="J12" s="227" t="s">
        <v>33</v>
      </c>
      <c r="K12" s="227" t="s">
        <v>33</v>
      </c>
      <c r="L12" s="228" t="s">
        <v>33</v>
      </c>
      <c r="M12" s="230" t="s">
        <v>34</v>
      </c>
      <c r="N12" s="230" t="s">
        <v>34</v>
      </c>
      <c r="O12" s="230" t="s">
        <v>34</v>
      </c>
      <c r="P12" s="230" t="s">
        <v>34</v>
      </c>
      <c r="Q12" s="230" t="s">
        <v>35</v>
      </c>
      <c r="R12" s="230" t="s">
        <v>7</v>
      </c>
      <c r="S12" s="230" t="s">
        <v>7</v>
      </c>
      <c r="T12" s="230" t="s">
        <v>7</v>
      </c>
      <c r="U12" s="206"/>
    </row>
    <row r="13" spans="1:21" s="8" customFormat="1" ht="18" customHeight="1">
      <c r="A13" s="221" t="s">
        <v>36</v>
      </c>
      <c r="B13" s="222" t="s">
        <v>36</v>
      </c>
      <c r="C13" s="222" t="s">
        <v>36</v>
      </c>
      <c r="D13" s="222" t="s">
        <v>36</v>
      </c>
      <c r="E13" s="223" t="s">
        <v>37</v>
      </c>
      <c r="F13" s="224" t="s">
        <v>38</v>
      </c>
      <c r="G13" s="224" t="s">
        <v>38</v>
      </c>
      <c r="H13" s="224" t="s">
        <v>38</v>
      </c>
      <c r="I13" s="223" t="s">
        <v>39</v>
      </c>
      <c r="J13" s="224" t="s">
        <v>39</v>
      </c>
      <c r="K13" s="224" t="s">
        <v>39</v>
      </c>
      <c r="L13" s="225" t="s">
        <v>39</v>
      </c>
      <c r="M13" s="222" t="s">
        <v>40</v>
      </c>
      <c r="N13" s="222" t="s">
        <v>40</v>
      </c>
      <c r="O13" s="222" t="s">
        <v>40</v>
      </c>
      <c r="P13" s="222" t="s">
        <v>40</v>
      </c>
      <c r="Q13" s="222" t="s">
        <v>41</v>
      </c>
      <c r="R13" s="222" t="s">
        <v>42</v>
      </c>
      <c r="S13" s="222" t="s">
        <v>42</v>
      </c>
      <c r="T13" s="222" t="s">
        <v>42</v>
      </c>
      <c r="U13" s="207"/>
    </row>
    <row r="14" spans="1:21" s="9" customFormat="1" ht="18" customHeight="1">
      <c r="A14" s="247" t="s">
        <v>43</v>
      </c>
      <c r="B14" s="248" t="s">
        <v>44</v>
      </c>
      <c r="C14" s="248" t="s">
        <v>44</v>
      </c>
      <c r="D14" s="248" t="s">
        <v>44</v>
      </c>
      <c r="E14" s="249" t="s">
        <v>45</v>
      </c>
      <c r="F14" s="250" t="s">
        <v>46</v>
      </c>
      <c r="G14" s="250" t="s">
        <v>46</v>
      </c>
      <c r="H14" s="250" t="s">
        <v>46</v>
      </c>
      <c r="I14" s="249" t="s">
        <v>47</v>
      </c>
      <c r="J14" s="250" t="s">
        <v>47</v>
      </c>
      <c r="K14" s="250" t="s">
        <v>47</v>
      </c>
      <c r="L14" s="251" t="s">
        <v>47</v>
      </c>
      <c r="M14" s="248" t="s">
        <v>48</v>
      </c>
      <c r="N14" s="248" t="s">
        <v>49</v>
      </c>
      <c r="O14" s="248" t="s">
        <v>49</v>
      </c>
      <c r="P14" s="248" t="s">
        <v>49</v>
      </c>
      <c r="Q14" s="248" t="s">
        <v>50</v>
      </c>
      <c r="R14" s="248" t="s">
        <v>51</v>
      </c>
      <c r="S14" s="248" t="s">
        <v>51</v>
      </c>
      <c r="T14" s="248" t="s">
        <v>51</v>
      </c>
      <c r="U14" s="207"/>
    </row>
    <row r="15" spans="1:21" s="10" customFormat="1" ht="18" customHeight="1">
      <c r="A15" s="242" t="s">
        <v>52</v>
      </c>
      <c r="B15" s="243" t="s">
        <v>52</v>
      </c>
      <c r="C15" s="243" t="s">
        <v>52</v>
      </c>
      <c r="D15" s="243" t="s">
        <v>52</v>
      </c>
      <c r="E15" s="244" t="s">
        <v>53</v>
      </c>
      <c r="F15" s="245" t="s">
        <v>53</v>
      </c>
      <c r="G15" s="245" t="s">
        <v>53</v>
      </c>
      <c r="H15" s="245" t="s">
        <v>53</v>
      </c>
      <c r="I15" s="244" t="s">
        <v>54</v>
      </c>
      <c r="J15" s="245" t="s">
        <v>54</v>
      </c>
      <c r="K15" s="245" t="s">
        <v>54</v>
      </c>
      <c r="L15" s="246" t="s">
        <v>54</v>
      </c>
      <c r="M15" s="243" t="s">
        <v>55</v>
      </c>
      <c r="N15" s="243" t="s">
        <v>55</v>
      </c>
      <c r="O15" s="243" t="s">
        <v>55</v>
      </c>
      <c r="P15" s="243" t="s">
        <v>55</v>
      </c>
      <c r="Q15" s="243" t="s">
        <v>56</v>
      </c>
      <c r="R15" s="243" t="s">
        <v>56</v>
      </c>
      <c r="S15" s="243" t="s">
        <v>56</v>
      </c>
      <c r="T15" s="243" t="s">
        <v>56</v>
      </c>
      <c r="U15" s="207"/>
    </row>
    <row r="16" spans="1:21" s="11" customFormat="1" ht="15.9" customHeight="1">
      <c r="A16" s="237" t="s">
        <v>352</v>
      </c>
      <c r="B16" s="238" t="s">
        <v>57</v>
      </c>
      <c r="C16" s="238" t="s">
        <v>57</v>
      </c>
      <c r="D16" s="238" t="s">
        <v>57</v>
      </c>
      <c r="E16" s="239" t="s">
        <v>353</v>
      </c>
      <c r="F16" s="240" t="s">
        <v>19</v>
      </c>
      <c r="G16" s="240" t="s">
        <v>19</v>
      </c>
      <c r="H16" s="240" t="s">
        <v>19</v>
      </c>
      <c r="I16" s="239" t="s">
        <v>353</v>
      </c>
      <c r="J16" s="240" t="s">
        <v>58</v>
      </c>
      <c r="K16" s="240" t="s">
        <v>58</v>
      </c>
      <c r="L16" s="241" t="s">
        <v>58</v>
      </c>
      <c r="M16" s="238" t="s">
        <v>360</v>
      </c>
      <c r="N16" s="238" t="s">
        <v>59</v>
      </c>
      <c r="O16" s="238" t="s">
        <v>59</v>
      </c>
      <c r="P16" s="238" t="s">
        <v>59</v>
      </c>
      <c r="Q16" s="238" t="s">
        <v>352</v>
      </c>
      <c r="R16" s="238" t="s">
        <v>18</v>
      </c>
      <c r="S16" s="238" t="s">
        <v>18</v>
      </c>
      <c r="T16" s="238" t="s">
        <v>18</v>
      </c>
      <c r="U16" s="207"/>
    </row>
    <row r="17" spans="1:21" s="12" customFormat="1" ht="18" customHeight="1">
      <c r="A17" s="232" t="s">
        <v>60</v>
      </c>
      <c r="B17" s="233" t="s">
        <v>61</v>
      </c>
      <c r="C17" s="233" t="s">
        <v>61</v>
      </c>
      <c r="D17" s="233" t="s">
        <v>61</v>
      </c>
      <c r="E17" s="234" t="s">
        <v>62</v>
      </c>
      <c r="F17" s="235" t="s">
        <v>62</v>
      </c>
      <c r="G17" s="235" t="s">
        <v>62</v>
      </c>
      <c r="H17" s="235" t="s">
        <v>62</v>
      </c>
      <c r="I17" s="234" t="s">
        <v>63</v>
      </c>
      <c r="J17" s="235" t="s">
        <v>63</v>
      </c>
      <c r="K17" s="235" t="s">
        <v>63</v>
      </c>
      <c r="L17" s="236" t="s">
        <v>63</v>
      </c>
      <c r="M17" s="233" t="s">
        <v>64</v>
      </c>
      <c r="N17" s="233" t="s">
        <v>65</v>
      </c>
      <c r="O17" s="233" t="s">
        <v>65</v>
      </c>
      <c r="P17" s="233" t="s">
        <v>65</v>
      </c>
      <c r="Q17" s="233" t="s">
        <v>66</v>
      </c>
      <c r="R17" s="233" t="s">
        <v>67</v>
      </c>
      <c r="S17" s="233" t="s">
        <v>67</v>
      </c>
      <c r="T17" s="233" t="s">
        <v>67</v>
      </c>
      <c r="U17" s="210"/>
    </row>
    <row r="18" spans="1:21" s="16" customFormat="1" ht="11.1" customHeight="1">
      <c r="A18" s="13" t="s">
        <v>22</v>
      </c>
      <c r="B18" s="14">
        <f>第二週明細!V11</f>
        <v>751.3</v>
      </c>
      <c r="C18" s="14" t="s">
        <v>23</v>
      </c>
      <c r="D18" s="14">
        <f>第二週明細!V7</f>
        <v>22.5</v>
      </c>
      <c r="E18" s="14" t="s">
        <v>22</v>
      </c>
      <c r="F18" s="14">
        <f>第二週明細!V19</f>
        <v>758.2</v>
      </c>
      <c r="G18" s="14" t="s">
        <v>23</v>
      </c>
      <c r="H18" s="14">
        <f>第二週明細!V15</f>
        <v>25</v>
      </c>
      <c r="I18" s="14" t="s">
        <v>22</v>
      </c>
      <c r="J18" s="14">
        <f>第二週明細!V27</f>
        <v>782.9</v>
      </c>
      <c r="K18" s="14" t="s">
        <v>23</v>
      </c>
      <c r="L18" s="14">
        <f>第二週明細!V23</f>
        <v>22.5</v>
      </c>
      <c r="M18" s="14" t="s">
        <v>22</v>
      </c>
      <c r="N18" s="14">
        <f>第二週明細!V35</f>
        <v>751.3</v>
      </c>
      <c r="O18" s="14" t="s">
        <v>23</v>
      </c>
      <c r="P18" s="14">
        <f>第二週明細!V31</f>
        <v>22.5</v>
      </c>
      <c r="Q18" s="14" t="s">
        <v>22</v>
      </c>
      <c r="R18" s="14">
        <f>第二週明細!V35</f>
        <v>751.3</v>
      </c>
      <c r="S18" s="14" t="s">
        <v>23</v>
      </c>
      <c r="T18" s="14">
        <f>第二週明細!V39</f>
        <v>22.5</v>
      </c>
      <c r="U18" s="206" t="s">
        <v>356</v>
      </c>
    </row>
    <row r="19" spans="1:21" s="16" customFormat="1" ht="11.1" customHeight="1" thickBot="1">
      <c r="A19" s="17" t="s">
        <v>24</v>
      </c>
      <c r="B19" s="18">
        <f>第二週明細!V5</f>
        <v>108</v>
      </c>
      <c r="C19" s="18" t="s">
        <v>25</v>
      </c>
      <c r="D19" s="18">
        <f>第二週明細!V9</f>
        <v>29.2</v>
      </c>
      <c r="E19" s="18" t="s">
        <v>24</v>
      </c>
      <c r="F19" s="18">
        <f>第二週明細!V13</f>
        <v>101.5</v>
      </c>
      <c r="G19" s="18" t="s">
        <v>25</v>
      </c>
      <c r="H19" s="18">
        <f>第二週明細!V17</f>
        <v>31.8</v>
      </c>
      <c r="I19" s="18" t="s">
        <v>24</v>
      </c>
      <c r="J19" s="18">
        <f>第二週明細!V21</f>
        <v>115</v>
      </c>
      <c r="K19" s="18" t="s">
        <v>25</v>
      </c>
      <c r="L19" s="18">
        <f>第二週明細!V25</f>
        <v>30.1</v>
      </c>
      <c r="M19" s="18" t="s">
        <v>24</v>
      </c>
      <c r="N19" s="18">
        <f>第二週明細!V29</f>
        <v>108</v>
      </c>
      <c r="O19" s="18" t="s">
        <v>25</v>
      </c>
      <c r="P19" s="18">
        <f>第二週明細!V33</f>
        <v>29.2</v>
      </c>
      <c r="Q19" s="18" t="s">
        <v>24</v>
      </c>
      <c r="R19" s="18">
        <f>第二週明細!V37</f>
        <v>109</v>
      </c>
      <c r="S19" s="18" t="s">
        <v>25</v>
      </c>
      <c r="T19" s="18">
        <f>第二週明細!V41</f>
        <v>29.2</v>
      </c>
      <c r="U19" s="207"/>
    </row>
    <row r="20" spans="1:21" ht="18" customHeight="1">
      <c r="A20" s="215" t="s">
        <v>68</v>
      </c>
      <c r="B20" s="216"/>
      <c r="C20" s="216"/>
      <c r="D20" s="216"/>
      <c r="E20" s="217" t="s">
        <v>69</v>
      </c>
      <c r="F20" s="216"/>
      <c r="G20" s="216"/>
      <c r="H20" s="218"/>
      <c r="I20" s="219" t="s">
        <v>70</v>
      </c>
      <c r="J20" s="220"/>
      <c r="K20" s="220"/>
      <c r="L20" s="220"/>
      <c r="M20" s="219" t="s">
        <v>71</v>
      </c>
      <c r="N20" s="220"/>
      <c r="O20" s="220"/>
      <c r="P20" s="220"/>
      <c r="Q20" s="219" t="s">
        <v>72</v>
      </c>
      <c r="R20" s="220"/>
      <c r="S20" s="220"/>
      <c r="T20" s="220"/>
      <c r="U20" s="210"/>
    </row>
    <row r="21" spans="1:21" s="7" customFormat="1" ht="18" customHeight="1">
      <c r="A21" s="226" t="s">
        <v>31</v>
      </c>
      <c r="B21" s="227" t="s">
        <v>9</v>
      </c>
      <c r="C21" s="227" t="s">
        <v>9</v>
      </c>
      <c r="D21" s="228" t="s">
        <v>9</v>
      </c>
      <c r="E21" s="229" t="s">
        <v>33</v>
      </c>
      <c r="F21" s="227" t="s">
        <v>33</v>
      </c>
      <c r="G21" s="227" t="s">
        <v>33</v>
      </c>
      <c r="H21" s="227" t="s">
        <v>33</v>
      </c>
      <c r="I21" s="229" t="s">
        <v>74</v>
      </c>
      <c r="J21" s="227" t="s">
        <v>74</v>
      </c>
      <c r="K21" s="227" t="s">
        <v>74</v>
      </c>
      <c r="L21" s="228" t="s">
        <v>74</v>
      </c>
      <c r="M21" s="230" t="s">
        <v>7</v>
      </c>
      <c r="N21" s="230" t="s">
        <v>7</v>
      </c>
      <c r="O21" s="230" t="s">
        <v>7</v>
      </c>
      <c r="P21" s="230" t="s">
        <v>7</v>
      </c>
      <c r="Q21" s="230" t="s">
        <v>75</v>
      </c>
      <c r="R21" s="230" t="s">
        <v>34</v>
      </c>
      <c r="S21" s="230" t="s">
        <v>34</v>
      </c>
      <c r="T21" s="230" t="s">
        <v>34</v>
      </c>
      <c r="U21" s="207"/>
    </row>
    <row r="22" spans="1:21" s="8" customFormat="1" ht="18" customHeight="1">
      <c r="A22" s="221" t="s">
        <v>77</v>
      </c>
      <c r="B22" s="222" t="s">
        <v>78</v>
      </c>
      <c r="C22" s="222" t="s">
        <v>78</v>
      </c>
      <c r="D22" s="222" t="s">
        <v>78</v>
      </c>
      <c r="E22" s="223" t="s">
        <v>79</v>
      </c>
      <c r="F22" s="224" t="s">
        <v>79</v>
      </c>
      <c r="G22" s="224" t="s">
        <v>79</v>
      </c>
      <c r="H22" s="224" t="s">
        <v>79</v>
      </c>
      <c r="I22" s="223" t="s">
        <v>80</v>
      </c>
      <c r="J22" s="224" t="s">
        <v>80</v>
      </c>
      <c r="K22" s="224" t="s">
        <v>80</v>
      </c>
      <c r="L22" s="225" t="s">
        <v>80</v>
      </c>
      <c r="M22" s="222" t="s">
        <v>81</v>
      </c>
      <c r="N22" s="222" t="s">
        <v>82</v>
      </c>
      <c r="O22" s="222" t="s">
        <v>82</v>
      </c>
      <c r="P22" s="222" t="s">
        <v>82</v>
      </c>
      <c r="Q22" s="222" t="s">
        <v>83</v>
      </c>
      <c r="R22" s="222" t="s">
        <v>83</v>
      </c>
      <c r="S22" s="222" t="s">
        <v>83</v>
      </c>
      <c r="T22" s="222" t="s">
        <v>83</v>
      </c>
      <c r="U22" s="207"/>
    </row>
    <row r="23" spans="1:21" s="9" customFormat="1" ht="18" customHeight="1">
      <c r="A23" s="247" t="s">
        <v>85</v>
      </c>
      <c r="B23" s="248" t="s">
        <v>86</v>
      </c>
      <c r="C23" s="248" t="s">
        <v>86</v>
      </c>
      <c r="D23" s="248" t="s">
        <v>86</v>
      </c>
      <c r="E23" s="249" t="s">
        <v>87</v>
      </c>
      <c r="F23" s="250" t="s">
        <v>88</v>
      </c>
      <c r="G23" s="250" t="s">
        <v>88</v>
      </c>
      <c r="H23" s="250" t="s">
        <v>88</v>
      </c>
      <c r="I23" s="249" t="s">
        <v>89</v>
      </c>
      <c r="J23" s="250" t="s">
        <v>89</v>
      </c>
      <c r="K23" s="250" t="s">
        <v>89</v>
      </c>
      <c r="L23" s="251" t="s">
        <v>89</v>
      </c>
      <c r="M23" s="248" t="s">
        <v>90</v>
      </c>
      <c r="N23" s="248" t="s">
        <v>91</v>
      </c>
      <c r="O23" s="248" t="s">
        <v>91</v>
      </c>
      <c r="P23" s="248" t="s">
        <v>91</v>
      </c>
      <c r="Q23" s="248" t="s">
        <v>92</v>
      </c>
      <c r="R23" s="248" t="s">
        <v>93</v>
      </c>
      <c r="S23" s="248" t="s">
        <v>93</v>
      </c>
      <c r="T23" s="248" t="s">
        <v>93</v>
      </c>
      <c r="U23" s="207"/>
    </row>
    <row r="24" spans="1:21" s="10" customFormat="1" ht="18" customHeight="1">
      <c r="A24" s="242" t="s">
        <v>95</v>
      </c>
      <c r="B24" s="243" t="s">
        <v>95</v>
      </c>
      <c r="C24" s="243" t="s">
        <v>95</v>
      </c>
      <c r="D24" s="243" t="s">
        <v>95</v>
      </c>
      <c r="E24" s="244" t="s">
        <v>96</v>
      </c>
      <c r="F24" s="245" t="s">
        <v>97</v>
      </c>
      <c r="G24" s="245" t="s">
        <v>97</v>
      </c>
      <c r="H24" s="245" t="s">
        <v>97</v>
      </c>
      <c r="I24" s="244" t="s">
        <v>98</v>
      </c>
      <c r="J24" s="245" t="s">
        <v>99</v>
      </c>
      <c r="K24" s="245" t="s">
        <v>99</v>
      </c>
      <c r="L24" s="246" t="s">
        <v>99</v>
      </c>
      <c r="M24" s="243" t="s">
        <v>100</v>
      </c>
      <c r="N24" s="243" t="s">
        <v>100</v>
      </c>
      <c r="O24" s="243" t="s">
        <v>100</v>
      </c>
      <c r="P24" s="243" t="s">
        <v>100</v>
      </c>
      <c r="Q24" s="243" t="s">
        <v>101</v>
      </c>
      <c r="R24" s="243" t="s">
        <v>101</v>
      </c>
      <c r="S24" s="243" t="s">
        <v>101</v>
      </c>
      <c r="T24" s="243" t="s">
        <v>101</v>
      </c>
      <c r="U24" s="207"/>
    </row>
    <row r="25" spans="1:21" s="11" customFormat="1" ht="15.9" customHeight="1">
      <c r="A25" s="237" t="s">
        <v>352</v>
      </c>
      <c r="B25" s="238" t="s">
        <v>103</v>
      </c>
      <c r="C25" s="238" t="s">
        <v>103</v>
      </c>
      <c r="D25" s="238" t="s">
        <v>103</v>
      </c>
      <c r="E25" s="239" t="s">
        <v>352</v>
      </c>
      <c r="F25" s="240" t="s">
        <v>57</v>
      </c>
      <c r="G25" s="240" t="s">
        <v>57</v>
      </c>
      <c r="H25" s="240" t="s">
        <v>57</v>
      </c>
      <c r="I25" s="239" t="s">
        <v>353</v>
      </c>
      <c r="J25" s="240" t="s">
        <v>59</v>
      </c>
      <c r="K25" s="240" t="s">
        <v>59</v>
      </c>
      <c r="L25" s="241" t="s">
        <v>59</v>
      </c>
      <c r="M25" s="238" t="s">
        <v>353</v>
      </c>
      <c r="N25" s="238" t="s">
        <v>58</v>
      </c>
      <c r="O25" s="238" t="s">
        <v>58</v>
      </c>
      <c r="P25" s="238" t="s">
        <v>58</v>
      </c>
      <c r="Q25" s="238" t="s">
        <v>353</v>
      </c>
      <c r="R25" s="238" t="s">
        <v>19</v>
      </c>
      <c r="S25" s="238" t="s">
        <v>19</v>
      </c>
      <c r="T25" s="238" t="s">
        <v>19</v>
      </c>
      <c r="U25" s="210"/>
    </row>
    <row r="26" spans="1:21" s="12" customFormat="1" ht="18" customHeight="1">
      <c r="A26" s="232" t="s">
        <v>104</v>
      </c>
      <c r="B26" s="233" t="s">
        <v>105</v>
      </c>
      <c r="C26" s="233" t="s">
        <v>105</v>
      </c>
      <c r="D26" s="233" t="s">
        <v>105</v>
      </c>
      <c r="E26" s="234" t="s">
        <v>106</v>
      </c>
      <c r="F26" s="235" t="s">
        <v>106</v>
      </c>
      <c r="G26" s="235" t="s">
        <v>106</v>
      </c>
      <c r="H26" s="235" t="s">
        <v>106</v>
      </c>
      <c r="I26" s="234" t="s">
        <v>107</v>
      </c>
      <c r="J26" s="235" t="s">
        <v>107</v>
      </c>
      <c r="K26" s="235" t="s">
        <v>107</v>
      </c>
      <c r="L26" s="236" t="s">
        <v>107</v>
      </c>
      <c r="M26" s="233" t="s">
        <v>108</v>
      </c>
      <c r="N26" s="233" t="s">
        <v>108</v>
      </c>
      <c r="O26" s="233" t="s">
        <v>108</v>
      </c>
      <c r="P26" s="233" t="s">
        <v>108</v>
      </c>
      <c r="Q26" s="233" t="s">
        <v>109</v>
      </c>
      <c r="R26" s="233" t="s">
        <v>110</v>
      </c>
      <c r="S26" s="233" t="s">
        <v>110</v>
      </c>
      <c r="T26" s="233" t="s">
        <v>110</v>
      </c>
      <c r="U26" s="206" t="s">
        <v>357</v>
      </c>
    </row>
    <row r="27" spans="1:21" s="16" customFormat="1" ht="11.1" customHeight="1">
      <c r="A27" s="13" t="s">
        <v>22</v>
      </c>
      <c r="B27" s="14">
        <f>第三週明細!V11</f>
        <v>721.7</v>
      </c>
      <c r="C27" s="14" t="s">
        <v>23</v>
      </c>
      <c r="D27" s="14">
        <f>第三週明細!V7</f>
        <v>22.5</v>
      </c>
      <c r="E27" s="14" t="s">
        <v>22</v>
      </c>
      <c r="F27" s="14">
        <f>第三週明細!V19</f>
        <v>728.1</v>
      </c>
      <c r="G27" s="14" t="s">
        <v>23</v>
      </c>
      <c r="H27" s="14">
        <f>第三週明細!V15</f>
        <v>22.5</v>
      </c>
      <c r="I27" s="14" t="s">
        <v>22</v>
      </c>
      <c r="J27" s="14">
        <f>第三週明細!V27</f>
        <v>730.9</v>
      </c>
      <c r="K27" s="14" t="s">
        <v>23</v>
      </c>
      <c r="L27" s="14">
        <f>第三週明細!V23</f>
        <v>22.5</v>
      </c>
      <c r="M27" s="14" t="s">
        <v>22</v>
      </c>
      <c r="N27" s="14">
        <f>第三週明細!V35</f>
        <v>773.7</v>
      </c>
      <c r="O27" s="14" t="s">
        <v>23</v>
      </c>
      <c r="P27" s="14">
        <f>第三週明細!V39</f>
        <v>22.5</v>
      </c>
      <c r="Q27" s="14" t="s">
        <v>22</v>
      </c>
      <c r="R27" s="14">
        <f>第三週明細!V43</f>
        <v>753.7</v>
      </c>
      <c r="S27" s="14" t="s">
        <v>23</v>
      </c>
      <c r="T27" s="14">
        <f>第三週明細!V39</f>
        <v>22.5</v>
      </c>
      <c r="U27" s="210"/>
    </row>
    <row r="28" spans="1:21" s="16" customFormat="1" ht="11.1" customHeight="1" thickBot="1">
      <c r="A28" s="17" t="s">
        <v>24</v>
      </c>
      <c r="B28" s="18">
        <f>第三週明細!V5</f>
        <v>101.5</v>
      </c>
      <c r="C28" s="18" t="s">
        <v>25</v>
      </c>
      <c r="D28" s="18">
        <f>第三週明細!V9</f>
        <v>28.3</v>
      </c>
      <c r="E28" s="18" t="s">
        <v>24</v>
      </c>
      <c r="F28" s="18">
        <f>第三週明細!V13</f>
        <v>103</v>
      </c>
      <c r="G28" s="18" t="s">
        <v>25</v>
      </c>
      <c r="H28" s="18">
        <f>第三週明細!V17</f>
        <v>28.4</v>
      </c>
      <c r="I28" s="18" t="s">
        <v>24</v>
      </c>
      <c r="J28" s="18">
        <f>第三週明細!V21</f>
        <v>103.5</v>
      </c>
      <c r="K28" s="18" t="s">
        <v>25</v>
      </c>
      <c r="L28" s="18">
        <f>第三週明細!V25</f>
        <v>28.599999999999998</v>
      </c>
      <c r="M28" s="18" t="s">
        <v>24</v>
      </c>
      <c r="N28" s="18">
        <f>第三週明細!V37</f>
        <v>108.5</v>
      </c>
      <c r="O28" s="18" t="s">
        <v>25</v>
      </c>
      <c r="P28" s="18">
        <f>第三週明細!V33</f>
        <v>29.8</v>
      </c>
      <c r="Q28" s="18" t="s">
        <v>24</v>
      </c>
      <c r="R28" s="18">
        <f>第三週明細!V37</f>
        <v>108.5</v>
      </c>
      <c r="S28" s="18" t="s">
        <v>25</v>
      </c>
      <c r="T28" s="18">
        <f>第三週明細!V41</f>
        <v>29.3</v>
      </c>
      <c r="U28" s="206"/>
    </row>
    <row r="29" spans="1:21" ht="18" customHeight="1">
      <c r="A29" s="215" t="s">
        <v>113</v>
      </c>
      <c r="B29" s="216"/>
      <c r="C29" s="216"/>
      <c r="D29" s="216"/>
      <c r="E29" s="217" t="s">
        <v>114</v>
      </c>
      <c r="F29" s="216"/>
      <c r="G29" s="216"/>
      <c r="H29" s="218"/>
      <c r="I29" s="219" t="s">
        <v>115</v>
      </c>
      <c r="J29" s="220"/>
      <c r="K29" s="220"/>
      <c r="L29" s="220"/>
      <c r="M29" s="219" t="s">
        <v>116</v>
      </c>
      <c r="N29" s="220"/>
      <c r="O29" s="220"/>
      <c r="P29" s="220"/>
      <c r="Q29" s="217" t="s">
        <v>73</v>
      </c>
      <c r="R29" s="253"/>
      <c r="S29" s="253"/>
      <c r="T29" s="254"/>
      <c r="U29" s="207"/>
    </row>
    <row r="30" spans="1:21" ht="18" customHeight="1">
      <c r="A30" s="226" t="s">
        <v>31</v>
      </c>
      <c r="B30" s="227" t="s">
        <v>9</v>
      </c>
      <c r="C30" s="227" t="s">
        <v>9</v>
      </c>
      <c r="D30" s="228" t="s">
        <v>9</v>
      </c>
      <c r="E30" s="229" t="s">
        <v>7</v>
      </c>
      <c r="F30" s="227" t="s">
        <v>7</v>
      </c>
      <c r="G30" s="227" t="s">
        <v>7</v>
      </c>
      <c r="H30" s="227" t="s">
        <v>7</v>
      </c>
      <c r="I30" s="229" t="s">
        <v>32</v>
      </c>
      <c r="J30" s="227" t="s">
        <v>32</v>
      </c>
      <c r="K30" s="227" t="s">
        <v>32</v>
      </c>
      <c r="L30" s="228" t="s">
        <v>32</v>
      </c>
      <c r="M30" s="230" t="s">
        <v>117</v>
      </c>
      <c r="N30" s="230"/>
      <c r="O30" s="230"/>
      <c r="P30" s="230"/>
      <c r="Q30" s="229" t="s">
        <v>76</v>
      </c>
      <c r="R30" s="227" t="s">
        <v>32</v>
      </c>
      <c r="S30" s="227" t="s">
        <v>32</v>
      </c>
      <c r="T30" s="252" t="s">
        <v>32</v>
      </c>
      <c r="U30" s="207"/>
    </row>
    <row r="31" spans="1:21" ht="18" customHeight="1">
      <c r="A31" s="221" t="s">
        <v>118</v>
      </c>
      <c r="B31" s="222" t="s">
        <v>119</v>
      </c>
      <c r="C31" s="222" t="s">
        <v>119</v>
      </c>
      <c r="D31" s="222" t="s">
        <v>119</v>
      </c>
      <c r="E31" s="223" t="s">
        <v>120</v>
      </c>
      <c r="F31" s="224" t="s">
        <v>121</v>
      </c>
      <c r="G31" s="224" t="s">
        <v>121</v>
      </c>
      <c r="H31" s="224" t="s">
        <v>121</v>
      </c>
      <c r="I31" s="223" t="s">
        <v>122</v>
      </c>
      <c r="J31" s="224" t="s">
        <v>123</v>
      </c>
      <c r="K31" s="224" t="s">
        <v>123</v>
      </c>
      <c r="L31" s="225" t="s">
        <v>123</v>
      </c>
      <c r="M31" s="222" t="s">
        <v>124</v>
      </c>
      <c r="N31" s="222"/>
      <c r="O31" s="222"/>
      <c r="P31" s="222"/>
      <c r="Q31" s="223" t="s">
        <v>84</v>
      </c>
      <c r="R31" s="224" t="s">
        <v>84</v>
      </c>
      <c r="S31" s="224" t="s">
        <v>84</v>
      </c>
      <c r="T31" s="256" t="s">
        <v>84</v>
      </c>
      <c r="U31" s="207"/>
    </row>
    <row r="32" spans="1:21" ht="18" customHeight="1">
      <c r="A32" s="247" t="s">
        <v>125</v>
      </c>
      <c r="B32" s="248" t="s">
        <v>126</v>
      </c>
      <c r="C32" s="248" t="s">
        <v>126</v>
      </c>
      <c r="D32" s="248" t="s">
        <v>126</v>
      </c>
      <c r="E32" s="249" t="s">
        <v>127</v>
      </c>
      <c r="F32" s="250" t="s">
        <v>127</v>
      </c>
      <c r="G32" s="250" t="s">
        <v>127</v>
      </c>
      <c r="H32" s="250" t="s">
        <v>127</v>
      </c>
      <c r="I32" s="249" t="s">
        <v>56</v>
      </c>
      <c r="J32" s="250" t="s">
        <v>56</v>
      </c>
      <c r="K32" s="250" t="s">
        <v>56</v>
      </c>
      <c r="L32" s="251" t="s">
        <v>56</v>
      </c>
      <c r="M32" s="248" t="s">
        <v>128</v>
      </c>
      <c r="N32" s="248"/>
      <c r="O32" s="248"/>
      <c r="P32" s="248"/>
      <c r="Q32" s="249" t="s">
        <v>94</v>
      </c>
      <c r="R32" s="250" t="s">
        <v>94</v>
      </c>
      <c r="S32" s="250" t="s">
        <v>94</v>
      </c>
      <c r="T32" s="255" t="s">
        <v>94</v>
      </c>
      <c r="U32" s="210"/>
    </row>
    <row r="33" spans="1:21" ht="15.9" customHeight="1">
      <c r="A33" s="242" t="s">
        <v>129</v>
      </c>
      <c r="B33" s="243" t="s">
        <v>129</v>
      </c>
      <c r="C33" s="243" t="s">
        <v>129</v>
      </c>
      <c r="D33" s="243" t="s">
        <v>129</v>
      </c>
      <c r="E33" s="244" t="s">
        <v>130</v>
      </c>
      <c r="F33" s="245" t="s">
        <v>131</v>
      </c>
      <c r="G33" s="245" t="s">
        <v>131</v>
      </c>
      <c r="H33" s="245" t="s">
        <v>131</v>
      </c>
      <c r="I33" s="244" t="s">
        <v>132</v>
      </c>
      <c r="J33" s="245" t="s">
        <v>133</v>
      </c>
      <c r="K33" s="245" t="s">
        <v>133</v>
      </c>
      <c r="L33" s="246" t="s">
        <v>133</v>
      </c>
      <c r="M33" s="243" t="s">
        <v>134</v>
      </c>
      <c r="N33" s="243"/>
      <c r="O33" s="243"/>
      <c r="P33" s="243"/>
      <c r="Q33" s="244" t="s">
        <v>102</v>
      </c>
      <c r="R33" s="245" t="s">
        <v>102</v>
      </c>
      <c r="S33" s="245" t="s">
        <v>102</v>
      </c>
      <c r="T33" s="258" t="s">
        <v>102</v>
      </c>
      <c r="U33" s="206" t="s">
        <v>358</v>
      </c>
    </row>
    <row r="34" spans="1:21" ht="15.9" customHeight="1">
      <c r="A34" s="237" t="s">
        <v>353</v>
      </c>
      <c r="B34" s="238" t="s">
        <v>58</v>
      </c>
      <c r="C34" s="238" t="s">
        <v>58</v>
      </c>
      <c r="D34" s="238" t="s">
        <v>58</v>
      </c>
      <c r="E34" s="239" t="s">
        <v>353</v>
      </c>
      <c r="F34" s="240" t="s">
        <v>59</v>
      </c>
      <c r="G34" s="240" t="s">
        <v>59</v>
      </c>
      <c r="H34" s="240" t="s">
        <v>59</v>
      </c>
      <c r="I34" s="239" t="s">
        <v>353</v>
      </c>
      <c r="J34" s="240" t="s">
        <v>19</v>
      </c>
      <c r="K34" s="240" t="s">
        <v>19</v>
      </c>
      <c r="L34" s="241" t="s">
        <v>19</v>
      </c>
      <c r="M34" s="238" t="s">
        <v>135</v>
      </c>
      <c r="N34" s="238"/>
      <c r="O34" s="238"/>
      <c r="P34" s="238"/>
      <c r="Q34" s="239" t="s">
        <v>352</v>
      </c>
      <c r="R34" s="240" t="s">
        <v>18</v>
      </c>
      <c r="S34" s="240" t="s">
        <v>18</v>
      </c>
      <c r="T34" s="257" t="s">
        <v>18</v>
      </c>
      <c r="U34" s="210"/>
    </row>
    <row r="35" spans="1:21" ht="18" customHeight="1">
      <c r="A35" s="232" t="s">
        <v>136</v>
      </c>
      <c r="B35" s="233" t="s">
        <v>137</v>
      </c>
      <c r="C35" s="233" t="s">
        <v>137</v>
      </c>
      <c r="D35" s="233" t="s">
        <v>137</v>
      </c>
      <c r="E35" s="234" t="s">
        <v>138</v>
      </c>
      <c r="F35" s="235" t="s">
        <v>138</v>
      </c>
      <c r="G35" s="235" t="s">
        <v>138</v>
      </c>
      <c r="H35" s="235" t="s">
        <v>138</v>
      </c>
      <c r="I35" s="234" t="s">
        <v>139</v>
      </c>
      <c r="J35" s="235" t="s">
        <v>139</v>
      </c>
      <c r="K35" s="235" t="s">
        <v>139</v>
      </c>
      <c r="L35" s="236" t="s">
        <v>139</v>
      </c>
      <c r="M35" s="233"/>
      <c r="N35" s="233"/>
      <c r="O35" s="233"/>
      <c r="P35" s="233"/>
      <c r="Q35" s="234" t="s">
        <v>111</v>
      </c>
      <c r="R35" s="235" t="s">
        <v>112</v>
      </c>
      <c r="S35" s="235" t="s">
        <v>112</v>
      </c>
      <c r="T35" s="259" t="s">
        <v>112</v>
      </c>
      <c r="U35" s="211"/>
    </row>
    <row r="36" spans="1:21" s="20" customFormat="1" ht="11.1" customHeight="1">
      <c r="A36" s="13" t="s">
        <v>22</v>
      </c>
      <c r="B36" s="14">
        <f>第四週明細!V11</f>
        <v>739.7</v>
      </c>
      <c r="C36" s="14" t="s">
        <v>23</v>
      </c>
      <c r="D36" s="14">
        <f>第四週明細!V7</f>
        <v>22.5</v>
      </c>
      <c r="E36" s="14" t="s">
        <v>22</v>
      </c>
      <c r="F36" s="14">
        <f>第四週明細!V19</f>
        <v>723.7</v>
      </c>
      <c r="G36" s="14" t="s">
        <v>23</v>
      </c>
      <c r="H36" s="14">
        <f>第四週明細!V15</f>
        <v>22.5</v>
      </c>
      <c r="I36" s="14" t="s">
        <v>22</v>
      </c>
      <c r="J36" s="14">
        <f>第四週明細!V27</f>
        <v>716.9</v>
      </c>
      <c r="K36" s="14" t="s">
        <v>23</v>
      </c>
      <c r="L36" s="14">
        <f>第四週明細!V31</f>
        <v>0</v>
      </c>
      <c r="M36" s="14" t="s">
        <v>22</v>
      </c>
      <c r="N36" s="14">
        <f>第四週明細!V43</f>
        <v>0</v>
      </c>
      <c r="O36" s="14" t="s">
        <v>23</v>
      </c>
      <c r="P36" s="14">
        <f>第四週明細!V39</f>
        <v>0</v>
      </c>
      <c r="Q36" s="14" t="s">
        <v>22</v>
      </c>
      <c r="R36" s="14">
        <f>第三週明細!V51</f>
        <v>753.3</v>
      </c>
      <c r="S36" s="14" t="s">
        <v>23</v>
      </c>
      <c r="T36" s="15">
        <f>第三週明細!V47</f>
        <v>22.5</v>
      </c>
      <c r="U36" s="212"/>
    </row>
    <row r="37" spans="1:21" s="20" customFormat="1" ht="11.1" customHeight="1" thickBot="1">
      <c r="A37" s="17" t="s">
        <v>24</v>
      </c>
      <c r="B37" s="18">
        <f>第四週明細!V5</f>
        <v>105.5</v>
      </c>
      <c r="C37" s="18" t="s">
        <v>25</v>
      </c>
      <c r="D37" s="18">
        <f>第四週明細!V9</f>
        <v>28.8</v>
      </c>
      <c r="E37" s="18" t="s">
        <v>24</v>
      </c>
      <c r="F37" s="18">
        <f>第四週明細!V13</f>
        <v>102</v>
      </c>
      <c r="G37" s="18" t="s">
        <v>25</v>
      </c>
      <c r="H37" s="18">
        <f>第四週明細!V17</f>
        <v>28.3</v>
      </c>
      <c r="I37" s="18" t="s">
        <v>24</v>
      </c>
      <c r="J37" s="18">
        <f>第四週明細!V29</f>
        <v>0</v>
      </c>
      <c r="K37" s="18" t="s">
        <v>25</v>
      </c>
      <c r="L37" s="18">
        <f>第四週明細!V33</f>
        <v>0</v>
      </c>
      <c r="M37" s="18" t="s">
        <v>24</v>
      </c>
      <c r="N37" s="18">
        <f>第四週明細!V37</f>
        <v>0</v>
      </c>
      <c r="O37" s="18" t="s">
        <v>25</v>
      </c>
      <c r="P37" s="18">
        <f>第四週明細!V41</f>
        <v>0</v>
      </c>
      <c r="Q37" s="18" t="s">
        <v>24</v>
      </c>
      <c r="R37" s="18">
        <f>第三週明細!V45</f>
        <v>108.5</v>
      </c>
      <c r="S37" s="18" t="s">
        <v>25</v>
      </c>
      <c r="T37" s="19">
        <f>第三週明細!V49</f>
        <v>29.2</v>
      </c>
      <c r="U37" s="212"/>
    </row>
    <row r="38" spans="1:21" ht="18" customHeight="1">
      <c r="A38" s="215" t="s">
        <v>140</v>
      </c>
      <c r="B38" s="216"/>
      <c r="C38" s="216"/>
      <c r="D38" s="216"/>
      <c r="E38" s="217" t="s">
        <v>141</v>
      </c>
      <c r="F38" s="216"/>
      <c r="G38" s="216"/>
      <c r="H38" s="218"/>
      <c r="I38" s="219" t="s">
        <v>142</v>
      </c>
      <c r="J38" s="220"/>
      <c r="K38" s="220"/>
      <c r="L38" s="220"/>
      <c r="M38" s="219" t="s">
        <v>143</v>
      </c>
      <c r="N38" s="220"/>
      <c r="O38" s="220"/>
      <c r="P38" s="220"/>
      <c r="Q38" s="219" t="s">
        <v>144</v>
      </c>
      <c r="R38" s="220"/>
      <c r="S38" s="220"/>
      <c r="T38" s="220"/>
      <c r="U38" s="212"/>
    </row>
    <row r="39" spans="1:21" ht="18" customHeight="1">
      <c r="A39" s="226" t="s">
        <v>74</v>
      </c>
      <c r="B39" s="227" t="s">
        <v>74</v>
      </c>
      <c r="C39" s="227" t="s">
        <v>74</v>
      </c>
      <c r="D39" s="228" t="s">
        <v>74</v>
      </c>
      <c r="E39" s="229" t="s">
        <v>32</v>
      </c>
      <c r="F39" s="227" t="s">
        <v>32</v>
      </c>
      <c r="G39" s="227" t="s">
        <v>32</v>
      </c>
      <c r="H39" s="227" t="s">
        <v>32</v>
      </c>
      <c r="I39" s="229" t="s">
        <v>34</v>
      </c>
      <c r="J39" s="227" t="s">
        <v>34</v>
      </c>
      <c r="K39" s="227" t="s">
        <v>34</v>
      </c>
      <c r="L39" s="228" t="s">
        <v>34</v>
      </c>
      <c r="M39" s="230" t="s">
        <v>33</v>
      </c>
      <c r="N39" s="230" t="s">
        <v>33</v>
      </c>
      <c r="O39" s="230" t="s">
        <v>33</v>
      </c>
      <c r="P39" s="230" t="s">
        <v>33</v>
      </c>
      <c r="Q39" s="230" t="s">
        <v>145</v>
      </c>
      <c r="R39" s="230" t="s">
        <v>9</v>
      </c>
      <c r="S39" s="230" t="s">
        <v>9</v>
      </c>
      <c r="T39" s="230" t="s">
        <v>9</v>
      </c>
      <c r="U39" s="213"/>
    </row>
    <row r="40" spans="1:21" ht="18" customHeight="1">
      <c r="A40" s="221" t="s">
        <v>146</v>
      </c>
      <c r="B40" s="222" t="s">
        <v>146</v>
      </c>
      <c r="C40" s="222" t="s">
        <v>146</v>
      </c>
      <c r="D40" s="222" t="s">
        <v>146</v>
      </c>
      <c r="E40" s="223" t="s">
        <v>147</v>
      </c>
      <c r="F40" s="224" t="s">
        <v>148</v>
      </c>
      <c r="G40" s="224" t="s">
        <v>148</v>
      </c>
      <c r="H40" s="224" t="s">
        <v>148</v>
      </c>
      <c r="I40" s="223" t="s">
        <v>149</v>
      </c>
      <c r="J40" s="224" t="s">
        <v>150</v>
      </c>
      <c r="K40" s="224" t="s">
        <v>150</v>
      </c>
      <c r="L40" s="225" t="s">
        <v>150</v>
      </c>
      <c r="M40" s="222" t="s">
        <v>151</v>
      </c>
      <c r="N40" s="222" t="s">
        <v>152</v>
      </c>
      <c r="O40" s="222" t="s">
        <v>152</v>
      </c>
      <c r="P40" s="222" t="s">
        <v>152</v>
      </c>
      <c r="Q40" s="222" t="s">
        <v>153</v>
      </c>
      <c r="R40" s="222" t="s">
        <v>153</v>
      </c>
      <c r="S40" s="222" t="s">
        <v>153</v>
      </c>
      <c r="T40" s="222" t="s">
        <v>153</v>
      </c>
      <c r="U40" s="206" t="s">
        <v>359</v>
      </c>
    </row>
    <row r="41" spans="1:21" ht="18" customHeight="1">
      <c r="A41" s="247" t="s">
        <v>154</v>
      </c>
      <c r="B41" s="248" t="s">
        <v>155</v>
      </c>
      <c r="C41" s="248" t="s">
        <v>155</v>
      </c>
      <c r="D41" s="248" t="s">
        <v>155</v>
      </c>
      <c r="E41" s="249" t="s">
        <v>156</v>
      </c>
      <c r="F41" s="250" t="s">
        <v>156</v>
      </c>
      <c r="G41" s="250" t="s">
        <v>156</v>
      </c>
      <c r="H41" s="250" t="s">
        <v>156</v>
      </c>
      <c r="I41" s="249" t="s">
        <v>157</v>
      </c>
      <c r="J41" s="250" t="s">
        <v>158</v>
      </c>
      <c r="K41" s="250" t="s">
        <v>158</v>
      </c>
      <c r="L41" s="251" t="s">
        <v>158</v>
      </c>
      <c r="M41" s="248" t="s">
        <v>159</v>
      </c>
      <c r="N41" s="248" t="s">
        <v>99</v>
      </c>
      <c r="O41" s="248" t="s">
        <v>99</v>
      </c>
      <c r="P41" s="248" t="s">
        <v>99</v>
      </c>
      <c r="Q41" s="248" t="s">
        <v>160</v>
      </c>
      <c r="R41" s="248" t="s">
        <v>160</v>
      </c>
      <c r="S41" s="248" t="s">
        <v>160</v>
      </c>
      <c r="T41" s="248" t="s">
        <v>160</v>
      </c>
      <c r="U41" s="207"/>
    </row>
    <row r="42" spans="1:21" ht="15.9" customHeight="1">
      <c r="A42" s="242" t="s">
        <v>161</v>
      </c>
      <c r="B42" s="243" t="s">
        <v>161</v>
      </c>
      <c r="C42" s="243" t="s">
        <v>161</v>
      </c>
      <c r="D42" s="243" t="s">
        <v>161</v>
      </c>
      <c r="E42" s="244" t="s">
        <v>162</v>
      </c>
      <c r="F42" s="245" t="s">
        <v>163</v>
      </c>
      <c r="G42" s="245" t="s">
        <v>163</v>
      </c>
      <c r="H42" s="245" t="s">
        <v>163</v>
      </c>
      <c r="I42" s="244" t="s">
        <v>164</v>
      </c>
      <c r="J42" s="245" t="s">
        <v>165</v>
      </c>
      <c r="K42" s="245" t="s">
        <v>165</v>
      </c>
      <c r="L42" s="246" t="s">
        <v>165</v>
      </c>
      <c r="M42" s="243" t="s">
        <v>49</v>
      </c>
      <c r="N42" s="243" t="s">
        <v>49</v>
      </c>
      <c r="O42" s="243" t="s">
        <v>49</v>
      </c>
      <c r="P42" s="243" t="s">
        <v>49</v>
      </c>
      <c r="Q42" s="243" t="s">
        <v>166</v>
      </c>
      <c r="R42" s="243" t="s">
        <v>167</v>
      </c>
      <c r="S42" s="243" t="s">
        <v>167</v>
      </c>
      <c r="T42" s="243" t="s">
        <v>167</v>
      </c>
      <c r="U42" s="206"/>
    </row>
    <row r="43" spans="1:21" ht="15.9" customHeight="1">
      <c r="A43" s="237" t="s">
        <v>353</v>
      </c>
      <c r="B43" s="238" t="s">
        <v>58</v>
      </c>
      <c r="C43" s="238" t="s">
        <v>58</v>
      </c>
      <c r="D43" s="238" t="s">
        <v>58</v>
      </c>
      <c r="E43" s="239" t="s">
        <v>352</v>
      </c>
      <c r="F43" s="240" t="s">
        <v>57</v>
      </c>
      <c r="G43" s="240" t="s">
        <v>57</v>
      </c>
      <c r="H43" s="240" t="s">
        <v>57</v>
      </c>
      <c r="I43" s="239" t="s">
        <v>353</v>
      </c>
      <c r="J43" s="240" t="s">
        <v>59</v>
      </c>
      <c r="K43" s="240" t="s">
        <v>59</v>
      </c>
      <c r="L43" s="241" t="s">
        <v>59</v>
      </c>
      <c r="M43" s="238" t="s">
        <v>353</v>
      </c>
      <c r="N43" s="238" t="s">
        <v>19</v>
      </c>
      <c r="O43" s="238" t="s">
        <v>19</v>
      </c>
      <c r="P43" s="238" t="s">
        <v>19</v>
      </c>
      <c r="Q43" s="238" t="s">
        <v>352</v>
      </c>
      <c r="R43" s="238" t="s">
        <v>18</v>
      </c>
      <c r="S43" s="238" t="s">
        <v>18</v>
      </c>
      <c r="T43" s="238" t="s">
        <v>18</v>
      </c>
      <c r="U43" s="207"/>
    </row>
    <row r="44" spans="1:21" ht="18" customHeight="1">
      <c r="A44" s="232" t="s">
        <v>168</v>
      </c>
      <c r="B44" s="233" t="s">
        <v>169</v>
      </c>
      <c r="C44" s="233" t="s">
        <v>169</v>
      </c>
      <c r="D44" s="233" t="s">
        <v>169</v>
      </c>
      <c r="E44" s="234" t="s">
        <v>170</v>
      </c>
      <c r="F44" s="235" t="s">
        <v>170</v>
      </c>
      <c r="G44" s="235" t="s">
        <v>170</v>
      </c>
      <c r="H44" s="235" t="s">
        <v>170</v>
      </c>
      <c r="I44" s="234" t="s">
        <v>171</v>
      </c>
      <c r="J44" s="235" t="s">
        <v>171</v>
      </c>
      <c r="K44" s="235" t="s">
        <v>171</v>
      </c>
      <c r="L44" s="236" t="s">
        <v>171</v>
      </c>
      <c r="M44" s="233" t="s">
        <v>172</v>
      </c>
      <c r="N44" s="233" t="s">
        <v>172</v>
      </c>
      <c r="O44" s="233" t="s">
        <v>172</v>
      </c>
      <c r="P44" s="233" t="s">
        <v>172</v>
      </c>
      <c r="Q44" s="233" t="s">
        <v>173</v>
      </c>
      <c r="R44" s="233" t="s">
        <v>173</v>
      </c>
      <c r="S44" s="233" t="s">
        <v>173</v>
      </c>
      <c r="T44" s="233" t="s">
        <v>173</v>
      </c>
      <c r="U44" s="207"/>
    </row>
    <row r="45" spans="1:21" s="20" customFormat="1" ht="11.1" customHeight="1">
      <c r="A45" s="13" t="s">
        <v>22</v>
      </c>
      <c r="B45" s="14">
        <f>第五週明細!V11</f>
        <v>732.9</v>
      </c>
      <c r="C45" s="14" t="s">
        <v>23</v>
      </c>
      <c r="D45" s="14">
        <f>第五週明細!V7</f>
        <v>22.5</v>
      </c>
      <c r="E45" s="14" t="s">
        <v>22</v>
      </c>
      <c r="F45" s="14">
        <f>第五週明細!V19</f>
        <v>776.5</v>
      </c>
      <c r="G45" s="14" t="s">
        <v>23</v>
      </c>
      <c r="H45" s="14">
        <f>第五週明細!V15</f>
        <v>22.5</v>
      </c>
      <c r="I45" s="14" t="s">
        <v>22</v>
      </c>
      <c r="J45" s="14">
        <f>第五週明細!V27</f>
        <v>714.5</v>
      </c>
      <c r="K45" s="14" t="s">
        <v>23</v>
      </c>
      <c r="L45" s="14">
        <f>第五週明細!V23</f>
        <v>22.5</v>
      </c>
      <c r="M45" s="14" t="s">
        <v>22</v>
      </c>
      <c r="N45" s="14">
        <f>第五週明細!V35</f>
        <v>723.7</v>
      </c>
      <c r="O45" s="14" t="s">
        <v>23</v>
      </c>
      <c r="P45" s="14">
        <f>第五週明細!V31</f>
        <v>22.5</v>
      </c>
      <c r="Q45" s="14" t="s">
        <v>22</v>
      </c>
      <c r="R45" s="14">
        <f>第一週明細!V79</f>
        <v>0</v>
      </c>
      <c r="S45" s="14" t="s">
        <v>23</v>
      </c>
      <c r="T45" s="14">
        <f>第一週明細!V75</f>
        <v>0</v>
      </c>
      <c r="U45" s="207"/>
    </row>
    <row r="46" spans="1:21" s="20" customFormat="1" ht="11.1" customHeight="1" thickBot="1">
      <c r="A46" s="17" t="s">
        <v>24</v>
      </c>
      <c r="B46" s="18">
        <f>第五週明細!V5</f>
        <v>104</v>
      </c>
      <c r="C46" s="18" t="s">
        <v>25</v>
      </c>
      <c r="D46" s="18">
        <f>第五週明細!V9</f>
        <v>28.599999999999998</v>
      </c>
      <c r="E46" s="18" t="s">
        <v>24</v>
      </c>
      <c r="F46" s="18">
        <f>第五週明細!V13</f>
        <v>113.5</v>
      </c>
      <c r="G46" s="18" t="s">
        <v>25</v>
      </c>
      <c r="H46" s="18">
        <f>第五週明細!V17</f>
        <v>30</v>
      </c>
      <c r="I46" s="18" t="s">
        <v>24</v>
      </c>
      <c r="J46" s="18">
        <f>第五週明細!V21</f>
        <v>100</v>
      </c>
      <c r="K46" s="18" t="s">
        <v>25</v>
      </c>
      <c r="L46" s="18">
        <f>第五週明細!V25</f>
        <v>28</v>
      </c>
      <c r="M46" s="18" t="s">
        <v>24</v>
      </c>
      <c r="N46" s="18">
        <f>第五週明細!V29</f>
        <v>102</v>
      </c>
      <c r="O46" s="18" t="s">
        <v>25</v>
      </c>
      <c r="P46" s="18">
        <f>第五週明細!V33</f>
        <v>28.3</v>
      </c>
      <c r="Q46" s="18" t="s">
        <v>24</v>
      </c>
      <c r="R46" s="18">
        <f>第一週明細!V73</f>
        <v>0</v>
      </c>
      <c r="S46" s="18" t="s">
        <v>25</v>
      </c>
      <c r="T46" s="18">
        <f>第一週明細!V77</f>
        <v>0</v>
      </c>
      <c r="U46" s="208"/>
    </row>
    <row r="54" spans="21:21">
      <c r="U54" s="20"/>
    </row>
    <row r="55" spans="21:21">
      <c r="U55" s="20"/>
    </row>
  </sheetData>
  <mergeCells count="188">
    <mergeCell ref="A44:D44"/>
    <mergeCell ref="E44:H44"/>
    <mergeCell ref="I44:L44"/>
    <mergeCell ref="M44:P44"/>
    <mergeCell ref="Q44:T44"/>
    <mergeCell ref="A43:D43"/>
    <mergeCell ref="E43:H43"/>
    <mergeCell ref="I43:L43"/>
    <mergeCell ref="M43:P43"/>
    <mergeCell ref="Q43:T43"/>
    <mergeCell ref="A42:D42"/>
    <mergeCell ref="E42:H42"/>
    <mergeCell ref="I42:L42"/>
    <mergeCell ref="M42:P42"/>
    <mergeCell ref="Q42:T42"/>
    <mergeCell ref="A41:D41"/>
    <mergeCell ref="E41:H41"/>
    <mergeCell ref="I41:L41"/>
    <mergeCell ref="M41:P41"/>
    <mergeCell ref="Q41:T41"/>
    <mergeCell ref="A40:D40"/>
    <mergeCell ref="E40:H40"/>
    <mergeCell ref="I40:L40"/>
    <mergeCell ref="M40:P40"/>
    <mergeCell ref="Q40:T40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Q38:T38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20:T20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Q15:T15"/>
    <mergeCell ref="A14:D14"/>
    <mergeCell ref="E14:H14"/>
    <mergeCell ref="I14:L14"/>
    <mergeCell ref="M14:P14"/>
    <mergeCell ref="Q14:T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Q12:T12"/>
    <mergeCell ref="A11:D11"/>
    <mergeCell ref="E11:H11"/>
    <mergeCell ref="I11:L11"/>
    <mergeCell ref="M11:P11"/>
    <mergeCell ref="Q11:T11"/>
    <mergeCell ref="U2:U3"/>
    <mergeCell ref="U4:U9"/>
    <mergeCell ref="A8:D8"/>
    <mergeCell ref="E8:H8"/>
    <mergeCell ref="I8:L8"/>
    <mergeCell ref="M8:P8"/>
    <mergeCell ref="Q8:T8"/>
    <mergeCell ref="A7:D7"/>
    <mergeCell ref="E7:H7"/>
    <mergeCell ref="I7:L7"/>
    <mergeCell ref="M7:P7"/>
    <mergeCell ref="Q7:T7"/>
    <mergeCell ref="A6:D6"/>
    <mergeCell ref="E6:H6"/>
    <mergeCell ref="I6:L6"/>
    <mergeCell ref="M6:P6"/>
    <mergeCell ref="Q6:T6"/>
    <mergeCell ref="A5:D5"/>
    <mergeCell ref="E5:H5"/>
    <mergeCell ref="I5:L5"/>
    <mergeCell ref="M5:P5"/>
    <mergeCell ref="Q5:T5"/>
    <mergeCell ref="H1:N1"/>
    <mergeCell ref="A2:D2"/>
    <mergeCell ref="E2:H2"/>
    <mergeCell ref="I2:L2"/>
    <mergeCell ref="M2:P2"/>
    <mergeCell ref="Q2:T2"/>
    <mergeCell ref="A4:D4"/>
    <mergeCell ref="E4:H4"/>
    <mergeCell ref="I4:L4"/>
    <mergeCell ref="M4:P4"/>
    <mergeCell ref="Q4:T4"/>
    <mergeCell ref="A3:D3"/>
    <mergeCell ref="E3:H3"/>
    <mergeCell ref="I3:L3"/>
    <mergeCell ref="M3:P3"/>
    <mergeCell ref="Q3:T3"/>
    <mergeCell ref="U42:U46"/>
    <mergeCell ref="U10:U11"/>
    <mergeCell ref="U12:U17"/>
    <mergeCell ref="U18:U20"/>
    <mergeCell ref="U21:U25"/>
    <mergeCell ref="U26:U27"/>
    <mergeCell ref="U28:U32"/>
    <mergeCell ref="U33:U34"/>
    <mergeCell ref="U35:U39"/>
    <mergeCell ref="U40:U41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4" zoomScale="85" zoomScaleNormal="85" workbookViewId="0">
      <selection activeCell="I30" sqref="I30:L35"/>
    </sheetView>
  </sheetViews>
  <sheetFormatPr defaultColWidth="9" defaultRowHeight="21"/>
  <cols>
    <col min="1" max="1" width="5.6640625" style="33" customWidth="1"/>
    <col min="2" max="2" width="0" style="29" hidden="1" customWidth="1"/>
    <col min="3" max="3" width="12.6640625" style="29" customWidth="1"/>
    <col min="4" max="4" width="4.6640625" style="147" customWidth="1"/>
    <col min="5" max="5" width="4.6640625" style="29" customWidth="1"/>
    <col min="6" max="6" width="12.6640625" style="29" customWidth="1"/>
    <col min="7" max="7" width="4.6640625" style="147" customWidth="1"/>
    <col min="8" max="8" width="4.6640625" style="29" customWidth="1"/>
    <col min="9" max="9" width="12.6640625" style="29" customWidth="1"/>
    <col min="10" max="10" width="4.6640625" style="147" customWidth="1"/>
    <col min="11" max="11" width="4.6640625" style="29" customWidth="1"/>
    <col min="12" max="12" width="12.6640625" style="29" customWidth="1"/>
    <col min="13" max="13" width="4.6640625" style="147" customWidth="1"/>
    <col min="14" max="14" width="4.6640625" style="29" customWidth="1"/>
    <col min="15" max="15" width="12.6640625" style="29" customWidth="1"/>
    <col min="16" max="16" width="4.6640625" style="147" customWidth="1"/>
    <col min="17" max="17" width="4.6640625" style="29" customWidth="1"/>
    <col min="18" max="18" width="12.6640625" style="29" customWidth="1"/>
    <col min="19" max="19" width="4.6640625" style="147" customWidth="1"/>
    <col min="20" max="20" width="4.6640625" style="29" customWidth="1"/>
    <col min="21" max="21" width="5.6640625" style="29" customWidth="1"/>
    <col min="22" max="22" width="12.6640625" style="151" customWidth="1"/>
    <col min="23" max="23" width="12.6640625" style="152" customWidth="1"/>
    <col min="24" max="24" width="5.6640625" style="153" customWidth="1"/>
    <col min="25" max="25" width="6.6640625" style="29" customWidth="1"/>
    <col min="26" max="26" width="6" style="29" hidden="1" customWidth="1"/>
    <col min="27" max="27" width="5.44140625" style="33" hidden="1" customWidth="1"/>
    <col min="28" max="28" width="7.77734375" style="29" hidden="1" customWidth="1"/>
    <col min="29" max="29" width="8" style="29" hidden="1" customWidth="1"/>
    <col min="30" max="30" width="7.88671875" style="29" hidden="1" customWidth="1"/>
    <col min="31" max="31" width="7.44140625" style="29" hidden="1" customWidth="1"/>
    <col min="32" max="16384" width="9" style="29"/>
  </cols>
  <sheetData>
    <row r="1" spans="1:37" s="24" customFormat="1" ht="20.100000000000001" customHeight="1">
      <c r="A1" s="21" t="s">
        <v>0</v>
      </c>
      <c r="B1" s="22"/>
      <c r="C1" s="22"/>
      <c r="D1" s="22"/>
      <c r="E1" s="22"/>
      <c r="F1" s="22"/>
      <c r="G1" s="260" t="s">
        <v>174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3"/>
      <c r="AA1" s="25"/>
    </row>
    <row r="2" spans="1:37" ht="17.100000000000001" customHeight="1" thickBot="1">
      <c r="A2" s="26" t="s">
        <v>175</v>
      </c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28"/>
      <c r="U2" s="28"/>
      <c r="V2" s="30"/>
      <c r="W2" s="31"/>
      <c r="X2" s="32"/>
      <c r="Y2" s="30"/>
    </row>
    <row r="3" spans="1:37" ht="17.100000000000001" customHeight="1">
      <c r="A3" s="34" t="s">
        <v>176</v>
      </c>
      <c r="B3" s="35" t="s">
        <v>177</v>
      </c>
      <c r="C3" s="36" t="s">
        <v>178</v>
      </c>
      <c r="D3" s="37" t="s">
        <v>179</v>
      </c>
      <c r="E3" s="37" t="s">
        <v>180</v>
      </c>
      <c r="F3" s="36" t="s">
        <v>181</v>
      </c>
      <c r="G3" s="37" t="s">
        <v>179</v>
      </c>
      <c r="H3" s="37" t="s">
        <v>180</v>
      </c>
      <c r="I3" s="36" t="s">
        <v>182</v>
      </c>
      <c r="J3" s="37" t="s">
        <v>179</v>
      </c>
      <c r="K3" s="37" t="s">
        <v>180</v>
      </c>
      <c r="L3" s="36" t="s">
        <v>182</v>
      </c>
      <c r="M3" s="37" t="s">
        <v>179</v>
      </c>
      <c r="N3" s="37" t="s">
        <v>180</v>
      </c>
      <c r="O3" s="36" t="s">
        <v>182</v>
      </c>
      <c r="P3" s="37" t="s">
        <v>179</v>
      </c>
      <c r="Q3" s="37" t="s">
        <v>180</v>
      </c>
      <c r="R3" s="38" t="s">
        <v>183</v>
      </c>
      <c r="S3" s="37" t="s">
        <v>179</v>
      </c>
      <c r="T3" s="37" t="s">
        <v>180</v>
      </c>
      <c r="U3" s="39" t="s">
        <v>184</v>
      </c>
      <c r="V3" s="40" t="s">
        <v>185</v>
      </c>
      <c r="W3" s="41" t="s">
        <v>186</v>
      </c>
      <c r="X3" s="42" t="s">
        <v>187</v>
      </c>
      <c r="Y3" s="33"/>
      <c r="Z3" s="33"/>
      <c r="AG3" s="33"/>
    </row>
    <row r="4" spans="1:37" ht="17.100000000000001" customHeight="1">
      <c r="A4" s="43">
        <v>5</v>
      </c>
      <c r="B4" s="261"/>
      <c r="C4" s="44">
        <f>彰化菜單!A3</f>
        <v>0</v>
      </c>
      <c r="D4" s="45"/>
      <c r="E4" s="46"/>
      <c r="F4" s="44">
        <f>彰化菜單!A4</f>
        <v>0</v>
      </c>
      <c r="G4" s="45"/>
      <c r="H4" s="46"/>
      <c r="I4" s="44">
        <f>彰化菜單!A5</f>
        <v>0</v>
      </c>
      <c r="J4" s="45"/>
      <c r="K4" s="46"/>
      <c r="L4" s="44">
        <f>彰化菜單!A6</f>
        <v>0</v>
      </c>
      <c r="M4" s="45"/>
      <c r="N4" s="46"/>
      <c r="O4" s="44">
        <f>彰化菜單!A7</f>
        <v>0</v>
      </c>
      <c r="P4" s="47"/>
      <c r="Q4" s="46"/>
      <c r="R4" s="44">
        <f>彰化菜單!A8</f>
        <v>0</v>
      </c>
      <c r="S4" s="47"/>
      <c r="T4" s="46"/>
      <c r="U4" s="263"/>
      <c r="V4" s="48" t="s">
        <v>188</v>
      </c>
      <c r="W4" s="49" t="s">
        <v>189</v>
      </c>
      <c r="X4" s="50"/>
      <c r="AB4" s="29" t="s">
        <v>190</v>
      </c>
      <c r="AC4" s="29" t="s">
        <v>191</v>
      </c>
      <c r="AD4" s="29" t="s">
        <v>192</v>
      </c>
      <c r="AE4" s="29" t="s">
        <v>193</v>
      </c>
      <c r="AG4" s="33"/>
    </row>
    <row r="5" spans="1:37" ht="17.100000000000001" customHeight="1">
      <c r="A5" s="51" t="s">
        <v>194</v>
      </c>
      <c r="B5" s="262"/>
      <c r="C5" s="52"/>
      <c r="D5" s="53"/>
      <c r="E5" s="54"/>
      <c r="F5" s="55"/>
      <c r="G5" s="53"/>
      <c r="H5" s="56"/>
      <c r="I5" s="57"/>
      <c r="J5" s="58"/>
      <c r="K5" s="59"/>
      <c r="L5" s="57"/>
      <c r="M5" s="59"/>
      <c r="N5" s="53"/>
      <c r="O5" s="60"/>
      <c r="P5" s="61"/>
      <c r="Q5" s="62"/>
      <c r="R5" s="57"/>
      <c r="S5" s="58"/>
      <c r="T5" s="63"/>
      <c r="U5" s="264"/>
      <c r="V5" s="64">
        <f>X4*15+X6*5</f>
        <v>0</v>
      </c>
      <c r="W5" s="65" t="s">
        <v>195</v>
      </c>
      <c r="X5" s="66"/>
      <c r="Y5" s="30"/>
      <c r="Z5" s="33" t="s">
        <v>196</v>
      </c>
      <c r="AA5" s="33">
        <v>5.4</v>
      </c>
      <c r="AB5" s="33">
        <f>AA5*2</f>
        <v>10.8</v>
      </c>
      <c r="AC5" s="33"/>
      <c r="AD5" s="33">
        <f>AA5*15</f>
        <v>81</v>
      </c>
      <c r="AE5" s="33">
        <f>AB5*4+AD5*4</f>
        <v>367.2</v>
      </c>
      <c r="AF5" s="33"/>
      <c r="AG5" s="33"/>
      <c r="AH5" s="33"/>
      <c r="AI5" s="33"/>
      <c r="AJ5" s="33"/>
      <c r="AK5" s="33"/>
    </row>
    <row r="6" spans="1:37" ht="17.100000000000001" customHeight="1">
      <c r="A6" s="51">
        <v>29</v>
      </c>
      <c r="B6" s="262"/>
      <c r="C6" s="67"/>
      <c r="D6" s="68"/>
      <c r="E6" s="69"/>
      <c r="F6" s="70"/>
      <c r="G6" s="68"/>
      <c r="H6" s="71"/>
      <c r="I6" s="72"/>
      <c r="J6" s="73"/>
      <c r="K6" s="73"/>
      <c r="L6" s="72"/>
      <c r="M6" s="73"/>
      <c r="N6" s="68"/>
      <c r="O6" s="74"/>
      <c r="P6" s="74"/>
      <c r="Q6" s="74"/>
      <c r="R6" s="72"/>
      <c r="S6" s="73"/>
      <c r="T6" s="75"/>
      <c r="U6" s="264"/>
      <c r="V6" s="76" t="s">
        <v>197</v>
      </c>
      <c r="W6" s="77" t="s">
        <v>198</v>
      </c>
      <c r="X6" s="66"/>
      <c r="Z6" s="78" t="s">
        <v>199</v>
      </c>
      <c r="AA6" s="33">
        <v>2</v>
      </c>
      <c r="AB6" s="79">
        <f>AA6*7</f>
        <v>14</v>
      </c>
      <c r="AC6" s="33">
        <f>AA6*5</f>
        <v>10</v>
      </c>
      <c r="AD6" s="33" t="s">
        <v>200</v>
      </c>
      <c r="AE6" s="80">
        <f>AB6*4+AC6*9</f>
        <v>146</v>
      </c>
      <c r="AF6" s="78"/>
      <c r="AG6" s="33"/>
      <c r="AH6" s="79"/>
      <c r="AI6" s="33"/>
      <c r="AJ6" s="33"/>
      <c r="AK6" s="80"/>
    </row>
    <row r="7" spans="1:37" ht="17.100000000000001" customHeight="1">
      <c r="A7" s="51" t="s">
        <v>201</v>
      </c>
      <c r="B7" s="262"/>
      <c r="C7" s="81"/>
      <c r="D7" s="81"/>
      <c r="E7" s="74"/>
      <c r="F7" s="70"/>
      <c r="G7" s="68"/>
      <c r="H7" s="71"/>
      <c r="I7" s="82"/>
      <c r="J7" s="73"/>
      <c r="K7" s="73"/>
      <c r="L7" s="70"/>
      <c r="M7" s="68"/>
      <c r="N7" s="68"/>
      <c r="O7" s="74"/>
      <c r="P7" s="81"/>
      <c r="Q7" s="74"/>
      <c r="R7" s="72"/>
      <c r="S7" s="73"/>
      <c r="T7" s="75"/>
      <c r="U7" s="264"/>
      <c r="V7" s="64">
        <f>X5*5+X7*5</f>
        <v>0</v>
      </c>
      <c r="W7" s="77" t="s">
        <v>202</v>
      </c>
      <c r="X7" s="66"/>
      <c r="Y7" s="30"/>
      <c r="Z7" s="29" t="s">
        <v>203</v>
      </c>
      <c r="AA7" s="33">
        <v>1.7</v>
      </c>
      <c r="AB7" s="33">
        <f>AA7*1</f>
        <v>1.7</v>
      </c>
      <c r="AC7" s="33" t="s">
        <v>200</v>
      </c>
      <c r="AD7" s="33">
        <f>AA7*5</f>
        <v>8.5</v>
      </c>
      <c r="AE7" s="33">
        <f>AB7*4+AD7*4</f>
        <v>40.799999999999997</v>
      </c>
      <c r="AG7" s="33"/>
      <c r="AH7" s="33"/>
      <c r="AI7" s="33"/>
      <c r="AJ7" s="33"/>
      <c r="AK7" s="33"/>
    </row>
    <row r="8" spans="1:37" ht="17.100000000000001" customHeight="1">
      <c r="A8" s="266" t="s">
        <v>204</v>
      </c>
      <c r="B8" s="262"/>
      <c r="C8" s="74"/>
      <c r="D8" s="74"/>
      <c r="E8" s="74"/>
      <c r="F8" s="83"/>
      <c r="G8" s="84"/>
      <c r="H8" s="71"/>
      <c r="I8" s="82"/>
      <c r="J8" s="73"/>
      <c r="K8" s="84"/>
      <c r="L8" s="82"/>
      <c r="M8" s="73"/>
      <c r="N8" s="68"/>
      <c r="O8" s="74"/>
      <c r="P8" s="81"/>
      <c r="Q8" s="74"/>
      <c r="R8" s="73"/>
      <c r="S8" s="73"/>
      <c r="T8" s="75"/>
      <c r="U8" s="264"/>
      <c r="V8" s="76" t="s">
        <v>205</v>
      </c>
      <c r="W8" s="77" t="s">
        <v>206</v>
      </c>
      <c r="X8" s="66"/>
      <c r="Z8" s="29" t="s">
        <v>207</v>
      </c>
      <c r="AA8" s="33">
        <v>2.5</v>
      </c>
      <c r="AB8" s="33"/>
      <c r="AC8" s="33">
        <f>AA8*5</f>
        <v>12.5</v>
      </c>
      <c r="AD8" s="33" t="s">
        <v>200</v>
      </c>
      <c r="AE8" s="33">
        <f>AC8*9</f>
        <v>112.5</v>
      </c>
      <c r="AG8" s="33"/>
      <c r="AH8" s="33"/>
      <c r="AI8" s="33"/>
      <c r="AJ8" s="33"/>
      <c r="AK8" s="33"/>
    </row>
    <row r="9" spans="1:37" ht="17.100000000000001" customHeight="1">
      <c r="A9" s="266"/>
      <c r="B9" s="262"/>
      <c r="C9" s="74"/>
      <c r="D9" s="74"/>
      <c r="E9" s="74"/>
      <c r="F9" s="83"/>
      <c r="G9" s="84"/>
      <c r="H9" s="71"/>
      <c r="I9" s="83"/>
      <c r="J9" s="84"/>
      <c r="K9" s="71"/>
      <c r="L9" s="70"/>
      <c r="M9" s="68"/>
      <c r="N9" s="68"/>
      <c r="O9" s="74"/>
      <c r="P9" s="81"/>
      <c r="Q9" s="74"/>
      <c r="R9" s="73"/>
      <c r="S9" s="73"/>
      <c r="T9" s="75"/>
      <c r="U9" s="264"/>
      <c r="V9" s="64">
        <f>X4*2+X5*7+X6*1</f>
        <v>0</v>
      </c>
      <c r="W9" s="85" t="s">
        <v>208</v>
      </c>
      <c r="X9" s="86"/>
      <c r="Y9" s="30"/>
      <c r="Z9" s="29" t="s">
        <v>209</v>
      </c>
      <c r="AD9" s="29">
        <f>AA9*15</f>
        <v>0</v>
      </c>
      <c r="AG9" s="33"/>
    </row>
    <row r="10" spans="1:37" ht="17.100000000000001" customHeight="1">
      <c r="A10" s="87" t="s">
        <v>210</v>
      </c>
      <c r="B10" s="88"/>
      <c r="C10" s="74"/>
      <c r="D10" s="81"/>
      <c r="E10" s="74"/>
      <c r="F10" s="74"/>
      <c r="G10" s="81"/>
      <c r="H10" s="74"/>
      <c r="I10" s="74"/>
      <c r="J10" s="81"/>
      <c r="K10" s="74"/>
      <c r="L10" s="69"/>
      <c r="M10" s="81"/>
      <c r="N10" s="69"/>
      <c r="O10" s="74"/>
      <c r="P10" s="81"/>
      <c r="Q10" s="74"/>
      <c r="R10" s="89"/>
      <c r="S10" s="89"/>
      <c r="T10" s="90"/>
      <c r="U10" s="264"/>
      <c r="V10" s="76" t="s">
        <v>211</v>
      </c>
      <c r="W10" s="91"/>
      <c r="X10" s="66"/>
      <c r="AB10" s="29">
        <f>SUM(AB5:AB9)</f>
        <v>26.5</v>
      </c>
      <c r="AC10" s="29">
        <f>SUM(AC5:AC9)</f>
        <v>22.5</v>
      </c>
      <c r="AD10" s="29">
        <f>SUM(AD5:AD9)</f>
        <v>89.5</v>
      </c>
      <c r="AE10" s="29">
        <f>AB10*4+AC10*9+AD10*4</f>
        <v>666.5</v>
      </c>
      <c r="AG10" s="33"/>
    </row>
    <row r="11" spans="1:37" ht="17.100000000000001" customHeight="1">
      <c r="A11" s="92"/>
      <c r="B11" s="93"/>
      <c r="C11" s="74"/>
      <c r="D11" s="81"/>
      <c r="E11" s="74"/>
      <c r="F11" s="74"/>
      <c r="G11" s="81"/>
      <c r="H11" s="74"/>
      <c r="I11" s="74"/>
      <c r="J11" s="81"/>
      <c r="K11" s="74"/>
      <c r="L11" s="74"/>
      <c r="M11" s="81"/>
      <c r="N11" s="74"/>
      <c r="O11" s="74"/>
      <c r="P11" s="81"/>
      <c r="Q11" s="74"/>
      <c r="R11" s="74"/>
      <c r="S11" s="81"/>
      <c r="T11" s="81"/>
      <c r="U11" s="265"/>
      <c r="V11" s="94">
        <f>V5*4+V7*9+V9*4</f>
        <v>0</v>
      </c>
      <c r="W11" s="95"/>
      <c r="X11" s="96"/>
      <c r="Y11" s="30"/>
      <c r="AB11" s="97">
        <f>AB10*4/AE10</f>
        <v>0.15903975993998501</v>
      </c>
      <c r="AC11" s="97">
        <f>AC10*9/AE10</f>
        <v>0.30382595648912231</v>
      </c>
      <c r="AD11" s="97">
        <f>AD10*4/AE10</f>
        <v>0.53713428357089277</v>
      </c>
    </row>
    <row r="12" spans="1:37" ht="17.100000000000001" customHeight="1">
      <c r="A12" s="43">
        <v>5</v>
      </c>
      <c r="B12" s="261"/>
      <c r="C12" s="44">
        <f>彰化菜單!E3</f>
        <v>0</v>
      </c>
      <c r="D12" s="45"/>
      <c r="E12" s="44"/>
      <c r="F12" s="44">
        <f>彰化菜單!E4</f>
        <v>0</v>
      </c>
      <c r="G12" s="45"/>
      <c r="H12" s="44"/>
      <c r="I12" s="44">
        <f>彰化菜單!E5</f>
        <v>0</v>
      </c>
      <c r="J12" s="45"/>
      <c r="K12" s="44"/>
      <c r="L12" s="44">
        <f>彰化菜單!E6</f>
        <v>0</v>
      </c>
      <c r="M12" s="45"/>
      <c r="N12" s="44"/>
      <c r="O12" s="44">
        <f>彰化菜單!E7</f>
        <v>0</v>
      </c>
      <c r="P12" s="47"/>
      <c r="Q12" s="44"/>
      <c r="R12" s="44">
        <f>彰化菜單!E8</f>
        <v>0</v>
      </c>
      <c r="S12" s="47"/>
      <c r="T12" s="98"/>
      <c r="U12" s="267"/>
      <c r="V12" s="48" t="s">
        <v>188</v>
      </c>
      <c r="W12" s="49" t="s">
        <v>189</v>
      </c>
      <c r="X12" s="50"/>
      <c r="AB12" s="29" t="s">
        <v>190</v>
      </c>
      <c r="AC12" s="29" t="s">
        <v>191</v>
      </c>
      <c r="AD12" s="29" t="s">
        <v>192</v>
      </c>
      <c r="AE12" s="29" t="s">
        <v>193</v>
      </c>
      <c r="AG12" s="33"/>
    </row>
    <row r="13" spans="1:37" ht="17.100000000000001" customHeight="1">
      <c r="A13" s="51" t="s">
        <v>194</v>
      </c>
      <c r="B13" s="262"/>
      <c r="C13" s="52"/>
      <c r="D13" s="53"/>
      <c r="E13" s="54"/>
      <c r="F13" s="99"/>
      <c r="G13" s="100"/>
      <c r="H13" s="101"/>
      <c r="I13" s="99"/>
      <c r="J13" s="101"/>
      <c r="K13" s="101"/>
      <c r="L13" s="99"/>
      <c r="M13" s="101"/>
      <c r="N13" s="101"/>
      <c r="O13" s="60"/>
      <c r="P13" s="61"/>
      <c r="Q13" s="62"/>
      <c r="R13" s="99"/>
      <c r="S13" s="101"/>
      <c r="T13" s="101"/>
      <c r="U13" s="264"/>
      <c r="V13" s="64">
        <f>X12*15+X14*5</f>
        <v>0</v>
      </c>
      <c r="W13" s="65" t="s">
        <v>195</v>
      </c>
      <c r="X13" s="66"/>
      <c r="Y13" s="30"/>
      <c r="Z13" s="33" t="s">
        <v>196</v>
      </c>
      <c r="AA13" s="33">
        <v>5.5</v>
      </c>
      <c r="AB13" s="33">
        <f>AA13*2</f>
        <v>11</v>
      </c>
      <c r="AC13" s="33"/>
      <c r="AD13" s="33">
        <f>AA13*15</f>
        <v>82.5</v>
      </c>
      <c r="AE13" s="33">
        <f>AB13*4+AD13*4</f>
        <v>374</v>
      </c>
      <c r="AF13" s="33"/>
      <c r="AG13" s="33"/>
      <c r="AH13" s="33"/>
      <c r="AI13" s="33"/>
      <c r="AJ13" s="33"/>
      <c r="AK13" s="33"/>
    </row>
    <row r="14" spans="1:37" ht="17.100000000000001" customHeight="1">
      <c r="A14" s="51">
        <v>30</v>
      </c>
      <c r="B14" s="262"/>
      <c r="C14" s="67"/>
      <c r="D14" s="68"/>
      <c r="E14" s="69"/>
      <c r="F14" s="102"/>
      <c r="G14" s="89"/>
      <c r="H14" s="89"/>
      <c r="I14" s="103"/>
      <c r="J14" s="103"/>
      <c r="K14" s="89"/>
      <c r="L14" s="102"/>
      <c r="M14" s="89"/>
      <c r="N14" s="89"/>
      <c r="O14" s="74"/>
      <c r="P14" s="74"/>
      <c r="Q14" s="74"/>
      <c r="R14" s="103"/>
      <c r="S14" s="89"/>
      <c r="T14" s="89"/>
      <c r="U14" s="264"/>
      <c r="V14" s="76" t="s">
        <v>197</v>
      </c>
      <c r="W14" s="77" t="s">
        <v>198</v>
      </c>
      <c r="X14" s="66"/>
      <c r="Z14" s="78" t="s">
        <v>199</v>
      </c>
      <c r="AA14" s="33">
        <v>2</v>
      </c>
      <c r="AB14" s="79">
        <f>AA14*7</f>
        <v>14</v>
      </c>
      <c r="AC14" s="33">
        <f>AA14*5</f>
        <v>10</v>
      </c>
      <c r="AD14" s="33" t="s">
        <v>200</v>
      </c>
      <c r="AE14" s="80">
        <f>AB14*4+AC14*9</f>
        <v>146</v>
      </c>
      <c r="AF14" s="78"/>
      <c r="AG14" s="33"/>
      <c r="AH14" s="79"/>
      <c r="AI14" s="33"/>
      <c r="AJ14" s="33"/>
      <c r="AK14" s="80"/>
    </row>
    <row r="15" spans="1:37" ht="17.100000000000001" customHeight="1">
      <c r="A15" s="51" t="s">
        <v>201</v>
      </c>
      <c r="B15" s="262"/>
      <c r="C15" s="81"/>
      <c r="D15" s="81"/>
      <c r="E15" s="74"/>
      <c r="F15" s="102"/>
      <c r="G15" s="89"/>
      <c r="H15" s="89"/>
      <c r="I15" s="102"/>
      <c r="J15" s="89"/>
      <c r="K15" s="89"/>
      <c r="L15" s="102"/>
      <c r="M15" s="89"/>
      <c r="N15" s="104"/>
      <c r="O15" s="74"/>
      <c r="P15" s="81"/>
      <c r="Q15" s="74"/>
      <c r="R15" s="102"/>
      <c r="S15" s="89"/>
      <c r="T15" s="84"/>
      <c r="U15" s="264"/>
      <c r="V15" s="64">
        <f>X13*5+X15*5</f>
        <v>0</v>
      </c>
      <c r="W15" s="77" t="s">
        <v>202</v>
      </c>
      <c r="X15" s="66"/>
      <c r="Y15" s="30"/>
      <c r="Z15" s="29" t="s">
        <v>203</v>
      </c>
      <c r="AA15" s="33">
        <v>1.9</v>
      </c>
      <c r="AB15" s="33">
        <f>AA15*1</f>
        <v>1.9</v>
      </c>
      <c r="AC15" s="33" t="s">
        <v>200</v>
      </c>
      <c r="AD15" s="33">
        <f>AA15*5</f>
        <v>9.5</v>
      </c>
      <c r="AE15" s="33">
        <f>AB15*4+AD15*4</f>
        <v>45.6</v>
      </c>
      <c r="AG15" s="33"/>
      <c r="AH15" s="33"/>
      <c r="AI15" s="33"/>
      <c r="AJ15" s="33"/>
      <c r="AK15" s="33"/>
    </row>
    <row r="16" spans="1:37" ht="17.100000000000001" customHeight="1">
      <c r="A16" s="266" t="s">
        <v>212</v>
      </c>
      <c r="B16" s="262"/>
      <c r="C16" s="81"/>
      <c r="D16" s="81"/>
      <c r="E16" s="74"/>
      <c r="F16" s="102"/>
      <c r="G16" s="89"/>
      <c r="H16" s="105"/>
      <c r="I16" s="103"/>
      <c r="J16" s="89"/>
      <c r="K16" s="89"/>
      <c r="L16" s="103"/>
      <c r="M16" s="103"/>
      <c r="N16" s="104"/>
      <c r="O16" s="74"/>
      <c r="P16" s="81"/>
      <c r="Q16" s="74"/>
      <c r="R16" s="102"/>
      <c r="S16" s="89"/>
      <c r="T16" s="105"/>
      <c r="U16" s="264"/>
      <c r="V16" s="76" t="s">
        <v>205</v>
      </c>
      <c r="W16" s="77" t="s">
        <v>206</v>
      </c>
      <c r="X16" s="66"/>
      <c r="Z16" s="29" t="s">
        <v>207</v>
      </c>
      <c r="AA16" s="33">
        <v>2.5</v>
      </c>
      <c r="AB16" s="33"/>
      <c r="AC16" s="33">
        <f>AA16*5</f>
        <v>12.5</v>
      </c>
      <c r="AD16" s="33" t="s">
        <v>200</v>
      </c>
      <c r="AE16" s="33">
        <f>AC16*9</f>
        <v>112.5</v>
      </c>
      <c r="AG16" s="33"/>
      <c r="AH16" s="33"/>
      <c r="AI16" s="33"/>
      <c r="AJ16" s="33"/>
      <c r="AK16" s="33"/>
    </row>
    <row r="17" spans="1:37" ht="17.100000000000001" customHeight="1">
      <c r="A17" s="266"/>
      <c r="B17" s="262"/>
      <c r="C17" s="81"/>
      <c r="D17" s="81"/>
      <c r="E17" s="74"/>
      <c r="F17" s="89"/>
      <c r="G17" s="89"/>
      <c r="H17" s="74"/>
      <c r="I17" s="103"/>
      <c r="J17" s="89"/>
      <c r="K17" s="105"/>
      <c r="L17" s="89"/>
      <c r="M17" s="89"/>
      <c r="N17" s="71"/>
      <c r="O17" s="74"/>
      <c r="P17" s="81"/>
      <c r="Q17" s="74"/>
      <c r="R17" s="74"/>
      <c r="S17" s="81"/>
      <c r="T17" s="74"/>
      <c r="U17" s="264"/>
      <c r="V17" s="64">
        <f>X12*2+X13*7+X14*1</f>
        <v>0</v>
      </c>
      <c r="W17" s="85" t="s">
        <v>208</v>
      </c>
      <c r="X17" s="86"/>
      <c r="Y17" s="30"/>
      <c r="Z17" s="29" t="s">
        <v>209</v>
      </c>
      <c r="AD17" s="29">
        <f>AA17*15</f>
        <v>0</v>
      </c>
      <c r="AG17" s="33"/>
    </row>
    <row r="18" spans="1:37" ht="17.100000000000001" customHeight="1">
      <c r="A18" s="87" t="s">
        <v>210</v>
      </c>
      <c r="B18" s="88"/>
      <c r="C18" s="81"/>
      <c r="D18" s="81"/>
      <c r="E18" s="74"/>
      <c r="F18" s="74"/>
      <c r="G18" s="81"/>
      <c r="H18" s="74"/>
      <c r="I18" s="74"/>
      <c r="J18" s="81"/>
      <c r="K18" s="74"/>
      <c r="L18" s="83"/>
      <c r="M18" s="84"/>
      <c r="N18" s="71"/>
      <c r="O18" s="74"/>
      <c r="P18" s="81"/>
      <c r="Q18" s="74"/>
      <c r="R18" s="74"/>
      <c r="S18" s="81"/>
      <c r="T18" s="74"/>
      <c r="U18" s="264"/>
      <c r="V18" s="76" t="s">
        <v>211</v>
      </c>
      <c r="W18" s="91"/>
      <c r="X18" s="66"/>
      <c r="AB18" s="29">
        <f>SUM(AB13:AB17)</f>
        <v>26.9</v>
      </c>
      <c r="AC18" s="29">
        <f>SUM(AC13:AC17)</f>
        <v>22.5</v>
      </c>
      <c r="AD18" s="29">
        <f>SUM(AD13:AD17)</f>
        <v>92</v>
      </c>
      <c r="AE18" s="29">
        <f>AB18*4+AC18*9+AD18*4</f>
        <v>678.1</v>
      </c>
      <c r="AG18" s="33"/>
    </row>
    <row r="19" spans="1:37" ht="17.100000000000001" customHeight="1">
      <c r="A19" s="92"/>
      <c r="B19" s="93"/>
      <c r="C19" s="81"/>
      <c r="D19" s="81"/>
      <c r="E19" s="74"/>
      <c r="F19" s="74"/>
      <c r="G19" s="81"/>
      <c r="H19" s="74"/>
      <c r="I19" s="74"/>
      <c r="J19" s="81"/>
      <c r="K19" s="74"/>
      <c r="L19" s="74"/>
      <c r="M19" s="81"/>
      <c r="N19" s="74"/>
      <c r="O19" s="74"/>
      <c r="P19" s="81"/>
      <c r="Q19" s="74"/>
      <c r="R19" s="74"/>
      <c r="S19" s="81"/>
      <c r="T19" s="74"/>
      <c r="U19" s="265"/>
      <c r="V19" s="94">
        <f>V13*4+V15*9+V17*4</f>
        <v>0</v>
      </c>
      <c r="W19" s="106"/>
      <c r="X19" s="86"/>
      <c r="Y19" s="30"/>
      <c r="AB19" s="97">
        <f>AB18*4/AE18</f>
        <v>0.15867866096445951</v>
      </c>
      <c r="AC19" s="97">
        <f>AC18*9/AE18</f>
        <v>0.29862852086712871</v>
      </c>
      <c r="AD19" s="97">
        <f>AD18*4/AE18</f>
        <v>0.54269281816841175</v>
      </c>
    </row>
    <row r="20" spans="1:37" ht="17.100000000000001" customHeight="1">
      <c r="A20" s="43">
        <v>5</v>
      </c>
      <c r="B20" s="262"/>
      <c r="C20" s="47">
        <f>彰化菜單!I3</f>
        <v>0</v>
      </c>
      <c r="D20" s="47" t="s">
        <v>213</v>
      </c>
      <c r="E20" s="47"/>
      <c r="F20" s="47">
        <f>彰化菜單!I4</f>
        <v>0</v>
      </c>
      <c r="G20" s="107"/>
      <c r="H20" s="47"/>
      <c r="I20" s="47">
        <f>彰化菜單!I5</f>
        <v>0</v>
      </c>
      <c r="J20" s="108"/>
      <c r="K20" s="109"/>
      <c r="L20" s="47">
        <f>彰化菜單!I6</f>
        <v>0</v>
      </c>
      <c r="M20" s="107"/>
      <c r="N20" s="47"/>
      <c r="O20" s="47">
        <f>彰化菜單!I7</f>
        <v>0</v>
      </c>
      <c r="P20" s="47" t="s">
        <v>214</v>
      </c>
      <c r="Q20" s="47"/>
      <c r="R20" s="47">
        <f>彰化菜單!I8</f>
        <v>0</v>
      </c>
      <c r="S20" s="47" t="s">
        <v>215</v>
      </c>
      <c r="T20" s="109"/>
      <c r="U20" s="267"/>
      <c r="V20" s="48" t="s">
        <v>188</v>
      </c>
      <c r="W20" s="49" t="s">
        <v>189</v>
      </c>
      <c r="X20" s="50"/>
      <c r="AB20" s="29" t="s">
        <v>190</v>
      </c>
      <c r="AC20" s="29" t="s">
        <v>191</v>
      </c>
      <c r="AD20" s="29" t="s">
        <v>192</v>
      </c>
      <c r="AE20" s="29" t="s">
        <v>193</v>
      </c>
      <c r="AG20" s="33"/>
    </row>
    <row r="21" spans="1:37" ht="17.100000000000001" customHeight="1">
      <c r="A21" s="51" t="s">
        <v>194</v>
      </c>
      <c r="B21" s="262"/>
      <c r="C21" s="52"/>
      <c r="D21" s="53"/>
      <c r="E21" s="54"/>
      <c r="F21" s="99"/>
      <c r="G21" s="100"/>
      <c r="H21" s="100"/>
      <c r="I21" s="99"/>
      <c r="J21" s="99"/>
      <c r="K21" s="99"/>
      <c r="L21" s="99"/>
      <c r="M21" s="101"/>
      <c r="N21" s="101"/>
      <c r="O21" s="60"/>
      <c r="P21" s="61"/>
      <c r="Q21" s="62"/>
      <c r="R21" s="99"/>
      <c r="S21" s="101"/>
      <c r="T21" s="101"/>
      <c r="U21" s="268"/>
      <c r="V21" s="64">
        <f>X20*15+X22*5</f>
        <v>0</v>
      </c>
      <c r="W21" s="65" t="s">
        <v>195</v>
      </c>
      <c r="X21" s="66"/>
      <c r="Y21" s="30"/>
      <c r="Z21" s="33" t="s">
        <v>196</v>
      </c>
      <c r="AA21" s="33">
        <v>5.6</v>
      </c>
      <c r="AB21" s="33">
        <f>AA21*2</f>
        <v>11.2</v>
      </c>
      <c r="AC21" s="33"/>
      <c r="AD21" s="33">
        <f>AA21*15</f>
        <v>84</v>
      </c>
      <c r="AE21" s="33">
        <f>AB21*4+AD21*4</f>
        <v>380.8</v>
      </c>
      <c r="AF21" s="33"/>
      <c r="AG21" s="33"/>
      <c r="AH21" s="33"/>
      <c r="AI21" s="33"/>
      <c r="AJ21" s="33"/>
      <c r="AK21" s="33"/>
    </row>
    <row r="22" spans="1:37" ht="17.100000000000001" customHeight="1">
      <c r="A22" s="51">
        <v>31</v>
      </c>
      <c r="B22" s="262"/>
      <c r="C22" s="67"/>
      <c r="D22" s="68"/>
      <c r="E22" s="69"/>
      <c r="F22" s="102"/>
      <c r="G22" s="103"/>
      <c r="H22" s="103"/>
      <c r="I22" s="103"/>
      <c r="J22" s="89"/>
      <c r="K22" s="89"/>
      <c r="L22" s="102"/>
      <c r="M22" s="102"/>
      <c r="N22" s="102"/>
      <c r="O22" s="74"/>
      <c r="P22" s="74"/>
      <c r="Q22" s="110"/>
      <c r="R22" s="102"/>
      <c r="S22" s="89"/>
      <c r="T22" s="89"/>
      <c r="U22" s="268"/>
      <c r="V22" s="76" t="s">
        <v>197</v>
      </c>
      <c r="W22" s="77" t="s">
        <v>198</v>
      </c>
      <c r="X22" s="66"/>
      <c r="Z22" s="78" t="s">
        <v>199</v>
      </c>
      <c r="AA22" s="33">
        <v>2.1</v>
      </c>
      <c r="AB22" s="79">
        <f>AA22*7</f>
        <v>14.700000000000001</v>
      </c>
      <c r="AC22" s="33">
        <f>AA22*5</f>
        <v>10.5</v>
      </c>
      <c r="AD22" s="33" t="s">
        <v>200</v>
      </c>
      <c r="AE22" s="80">
        <f>AB22*4+AC22*9</f>
        <v>153.30000000000001</v>
      </c>
      <c r="AF22" s="78"/>
      <c r="AG22" s="33"/>
      <c r="AH22" s="79"/>
      <c r="AI22" s="33"/>
      <c r="AJ22" s="33"/>
      <c r="AK22" s="80"/>
    </row>
    <row r="23" spans="1:37" ht="17.100000000000001" customHeight="1">
      <c r="A23" s="51" t="s">
        <v>201</v>
      </c>
      <c r="B23" s="262"/>
      <c r="C23" s="81"/>
      <c r="D23" s="81"/>
      <c r="E23" s="74"/>
      <c r="F23" s="102"/>
      <c r="G23" s="89"/>
      <c r="H23" s="89"/>
      <c r="I23" s="103"/>
      <c r="J23" s="89"/>
      <c r="K23" s="89"/>
      <c r="L23" s="103"/>
      <c r="M23" s="111"/>
      <c r="N23" s="111"/>
      <c r="O23" s="74"/>
      <c r="P23" s="81"/>
      <c r="Q23" s="110"/>
      <c r="R23" s="103"/>
      <c r="S23" s="89"/>
      <c r="T23" s="89"/>
      <c r="U23" s="268"/>
      <c r="V23" s="64">
        <f>X21*5+X23*5</f>
        <v>0</v>
      </c>
      <c r="W23" s="77" t="s">
        <v>202</v>
      </c>
      <c r="X23" s="66"/>
      <c r="Y23" s="30"/>
      <c r="Z23" s="29" t="s">
        <v>203</v>
      </c>
      <c r="AA23" s="33">
        <v>1.6</v>
      </c>
      <c r="AB23" s="33">
        <f>AA23*1</f>
        <v>1.6</v>
      </c>
      <c r="AC23" s="33" t="s">
        <v>200</v>
      </c>
      <c r="AD23" s="33">
        <f>AA23*5</f>
        <v>8</v>
      </c>
      <c r="AE23" s="33">
        <f>AB23*4+AD23*4</f>
        <v>38.4</v>
      </c>
      <c r="AG23" s="33"/>
      <c r="AH23" s="33"/>
      <c r="AI23" s="33"/>
      <c r="AJ23" s="33"/>
      <c r="AK23" s="33"/>
    </row>
    <row r="24" spans="1:37" ht="17.100000000000001" customHeight="1">
      <c r="A24" s="266" t="s">
        <v>216</v>
      </c>
      <c r="B24" s="262"/>
      <c r="C24" s="83"/>
      <c r="D24" s="84"/>
      <c r="E24" s="69"/>
      <c r="F24" s="102"/>
      <c r="G24" s="89"/>
      <c r="H24" s="89"/>
      <c r="I24" s="103"/>
      <c r="J24" s="89"/>
      <c r="K24" s="89"/>
      <c r="L24" s="103"/>
      <c r="M24" s="89"/>
      <c r="N24" s="89"/>
      <c r="O24" s="74"/>
      <c r="P24" s="81"/>
      <c r="Q24" s="110"/>
      <c r="R24" s="102"/>
      <c r="S24" s="89"/>
      <c r="T24" s="112"/>
      <c r="U24" s="268"/>
      <c r="V24" s="76" t="s">
        <v>205</v>
      </c>
      <c r="W24" s="77" t="s">
        <v>206</v>
      </c>
      <c r="X24" s="66"/>
      <c r="Z24" s="29" t="s">
        <v>207</v>
      </c>
      <c r="AA24" s="33">
        <v>2.5</v>
      </c>
      <c r="AB24" s="33"/>
      <c r="AC24" s="33">
        <f>AA24*5</f>
        <v>12.5</v>
      </c>
      <c r="AD24" s="33" t="s">
        <v>200</v>
      </c>
      <c r="AE24" s="33">
        <f>AC24*9</f>
        <v>112.5</v>
      </c>
      <c r="AG24" s="33"/>
      <c r="AH24" s="33"/>
      <c r="AI24" s="33"/>
      <c r="AJ24" s="33"/>
      <c r="AK24" s="33"/>
    </row>
    <row r="25" spans="1:37" ht="17.100000000000001" customHeight="1">
      <c r="A25" s="266"/>
      <c r="B25" s="262"/>
      <c r="C25" s="83"/>
      <c r="D25" s="84"/>
      <c r="E25" s="113"/>
      <c r="F25" s="89"/>
      <c r="G25" s="89"/>
      <c r="H25" s="114"/>
      <c r="I25" s="89"/>
      <c r="J25" s="102"/>
      <c r="K25" s="115"/>
      <c r="L25" s="89"/>
      <c r="M25" s="89"/>
      <c r="N25" s="69"/>
      <c r="O25" s="74"/>
      <c r="P25" s="81"/>
      <c r="Q25" s="110"/>
      <c r="R25" s="83"/>
      <c r="S25" s="84"/>
      <c r="T25" s="116"/>
      <c r="U25" s="268"/>
      <c r="V25" s="64">
        <f>X20*2+X21*7+X22*1</f>
        <v>0</v>
      </c>
      <c r="W25" s="85" t="s">
        <v>208</v>
      </c>
      <c r="X25" s="66"/>
      <c r="Y25" s="30"/>
      <c r="Z25" s="29" t="s">
        <v>209</v>
      </c>
      <c r="AD25" s="29">
        <f>AA25*15</f>
        <v>0</v>
      </c>
      <c r="AG25" s="33"/>
    </row>
    <row r="26" spans="1:37" ht="17.100000000000001" customHeight="1">
      <c r="A26" s="87" t="s">
        <v>210</v>
      </c>
      <c r="B26" s="88"/>
      <c r="C26" s="74"/>
      <c r="D26" s="81"/>
      <c r="E26" s="74"/>
      <c r="F26" s="74"/>
      <c r="G26" s="81"/>
      <c r="H26" s="110"/>
      <c r="I26" s="117"/>
      <c r="J26" s="118"/>
      <c r="K26" s="117"/>
      <c r="L26" s="119"/>
      <c r="M26" s="81"/>
      <c r="N26" s="69"/>
      <c r="O26" s="74"/>
      <c r="P26" s="81"/>
      <c r="Q26" s="110"/>
      <c r="R26" s="117"/>
      <c r="S26" s="120"/>
      <c r="T26" s="117"/>
      <c r="U26" s="268"/>
      <c r="V26" s="76" t="s">
        <v>211</v>
      </c>
      <c r="W26" s="91"/>
      <c r="X26" s="66"/>
      <c r="AB26" s="29">
        <f>SUM(AB21:AB25)</f>
        <v>27.5</v>
      </c>
      <c r="AC26" s="29">
        <f>SUM(AC21:AC25)</f>
        <v>23</v>
      </c>
      <c r="AD26" s="29">
        <f>SUM(AD21:AD25)</f>
        <v>92</v>
      </c>
      <c r="AE26" s="29">
        <f>AB26*4+AC26*9+AD26*4</f>
        <v>685</v>
      </c>
      <c r="AG26" s="33"/>
    </row>
    <row r="27" spans="1:37" ht="17.100000000000001" customHeight="1" thickBot="1">
      <c r="A27" s="121"/>
      <c r="B27" s="122"/>
      <c r="C27" s="81"/>
      <c r="D27" s="81"/>
      <c r="E27" s="74"/>
      <c r="F27" s="74"/>
      <c r="G27" s="81"/>
      <c r="H27" s="110"/>
      <c r="I27" s="123"/>
      <c r="J27" s="124"/>
      <c r="K27" s="123"/>
      <c r="L27" s="119"/>
      <c r="M27" s="81"/>
      <c r="N27" s="69"/>
      <c r="O27" s="74"/>
      <c r="P27" s="81"/>
      <c r="Q27" s="110"/>
      <c r="R27" s="123"/>
      <c r="S27" s="120"/>
      <c r="T27" s="123"/>
      <c r="U27" s="269"/>
      <c r="V27" s="94">
        <f>V21*4+V23*9+V25*4</f>
        <v>0</v>
      </c>
      <c r="W27" s="95"/>
      <c r="X27" s="66"/>
      <c r="Y27" s="30"/>
      <c r="AB27" s="97">
        <f>AB26*4/AE26</f>
        <v>0.16058394160583941</v>
      </c>
      <c r="AC27" s="97">
        <f>AC26*9/AE26</f>
        <v>0.30218978102189781</v>
      </c>
      <c r="AD27" s="97">
        <f>AD26*4/AE26</f>
        <v>0.53722627737226281</v>
      </c>
      <c r="AG27" s="33"/>
      <c r="AH27" s="97"/>
      <c r="AI27" s="97"/>
      <c r="AJ27" s="97"/>
    </row>
    <row r="28" spans="1:37" ht="17.100000000000001" customHeight="1">
      <c r="A28" s="43">
        <v>6</v>
      </c>
      <c r="B28" s="262"/>
      <c r="C28" s="47" t="str">
        <f>彰化菜單!M3</f>
        <v>小米飯</v>
      </c>
      <c r="D28" s="47" t="s">
        <v>213</v>
      </c>
      <c r="E28" s="47"/>
      <c r="F28" s="47" t="str">
        <f>彰化菜單!M4</f>
        <v>麻油雞</v>
      </c>
      <c r="G28" s="107" t="s">
        <v>215</v>
      </c>
      <c r="H28" s="47"/>
      <c r="I28" s="47" t="str">
        <f>彰化菜單!M5</f>
        <v>醬燒嫩腐(豆．加)</v>
      </c>
      <c r="J28" s="125" t="s">
        <v>217</v>
      </c>
      <c r="K28" s="125"/>
      <c r="L28" s="47" t="str">
        <f>彰化菜單!M6</f>
        <v>絲瓜金菇</v>
      </c>
      <c r="M28" s="107" t="s">
        <v>215</v>
      </c>
      <c r="N28" s="47"/>
      <c r="O28" s="47" t="str">
        <f>彰化菜單!M7</f>
        <v>淺色蔬菜</v>
      </c>
      <c r="P28" s="47" t="s">
        <v>214</v>
      </c>
      <c r="Q28" s="47"/>
      <c r="R28" s="47" t="str">
        <f>彰化菜單!M8</f>
        <v>蘿蔔豚骨湯</v>
      </c>
      <c r="S28" s="47" t="s">
        <v>215</v>
      </c>
      <c r="T28" s="126"/>
      <c r="U28" s="267"/>
      <c r="V28" s="48" t="s">
        <v>188</v>
      </c>
      <c r="W28" s="49" t="s">
        <v>189</v>
      </c>
      <c r="X28" s="127">
        <v>6</v>
      </c>
      <c r="AB28" s="29" t="s">
        <v>190</v>
      </c>
      <c r="AC28" s="29" t="s">
        <v>191</v>
      </c>
      <c r="AD28" s="29" t="s">
        <v>192</v>
      </c>
      <c r="AE28" s="29" t="s">
        <v>193</v>
      </c>
      <c r="AG28" s="33"/>
    </row>
    <row r="29" spans="1:37" ht="17.100000000000001" customHeight="1">
      <c r="A29" s="51" t="s">
        <v>194</v>
      </c>
      <c r="B29" s="262"/>
      <c r="C29" s="52" t="s">
        <v>31</v>
      </c>
      <c r="D29" s="53"/>
      <c r="E29" s="54">
        <v>80</v>
      </c>
      <c r="F29" s="99" t="s">
        <v>218</v>
      </c>
      <c r="G29" s="99"/>
      <c r="H29" s="99">
        <v>70</v>
      </c>
      <c r="I29" s="99" t="s">
        <v>219</v>
      </c>
      <c r="J29" s="100" t="s">
        <v>220</v>
      </c>
      <c r="K29" s="101">
        <v>35</v>
      </c>
      <c r="L29" s="99" t="s">
        <v>221</v>
      </c>
      <c r="M29" s="100"/>
      <c r="N29" s="100">
        <v>60</v>
      </c>
      <c r="O29" s="60" t="s">
        <v>222</v>
      </c>
      <c r="P29" s="61"/>
      <c r="Q29" s="62">
        <v>100</v>
      </c>
      <c r="R29" s="99" t="s">
        <v>223</v>
      </c>
      <c r="S29" s="101"/>
      <c r="T29" s="101">
        <v>25</v>
      </c>
      <c r="U29" s="264"/>
      <c r="V29" s="64">
        <f>X28*15+X30*5</f>
        <v>102</v>
      </c>
      <c r="W29" s="65" t="s">
        <v>195</v>
      </c>
      <c r="X29" s="128">
        <v>2</v>
      </c>
      <c r="Y29" s="30"/>
      <c r="Z29" s="33" t="s">
        <v>196</v>
      </c>
      <c r="AA29" s="33">
        <v>5.5</v>
      </c>
      <c r="AB29" s="33">
        <f>AA29*2</f>
        <v>11</v>
      </c>
      <c r="AC29" s="33"/>
      <c r="AD29" s="33">
        <f>AA29*15</f>
        <v>82.5</v>
      </c>
      <c r="AE29" s="33">
        <f>AB29*4+AD29*4</f>
        <v>374</v>
      </c>
      <c r="AF29" s="33"/>
      <c r="AG29" s="33"/>
      <c r="AH29" s="33"/>
      <c r="AI29" s="33"/>
      <c r="AJ29" s="33"/>
      <c r="AK29" s="33"/>
    </row>
    <row r="30" spans="1:37" ht="17.100000000000001" customHeight="1">
      <c r="A30" s="51">
        <v>1</v>
      </c>
      <c r="B30" s="262"/>
      <c r="C30" s="67" t="s">
        <v>224</v>
      </c>
      <c r="D30" s="68"/>
      <c r="E30" s="69">
        <v>40</v>
      </c>
      <c r="F30" s="102" t="s">
        <v>225</v>
      </c>
      <c r="G30" s="89"/>
      <c r="H30" s="89">
        <v>20</v>
      </c>
      <c r="I30" s="103" t="s">
        <v>226</v>
      </c>
      <c r="J30" s="89"/>
      <c r="K30" s="89">
        <v>10</v>
      </c>
      <c r="L30" s="103" t="s">
        <v>227</v>
      </c>
      <c r="M30" s="89"/>
      <c r="N30" s="89">
        <v>10</v>
      </c>
      <c r="O30" s="74"/>
      <c r="P30" s="74"/>
      <c r="Q30" s="110"/>
      <c r="R30" s="102" t="s">
        <v>228</v>
      </c>
      <c r="S30" s="89"/>
      <c r="T30" s="89">
        <v>10</v>
      </c>
      <c r="U30" s="264"/>
      <c r="V30" s="76" t="s">
        <v>197</v>
      </c>
      <c r="W30" s="77" t="s">
        <v>198</v>
      </c>
      <c r="X30" s="128">
        <v>2.4</v>
      </c>
      <c r="Z30" s="78" t="s">
        <v>199</v>
      </c>
      <c r="AA30" s="33">
        <v>2</v>
      </c>
      <c r="AB30" s="79">
        <f>AA30*7</f>
        <v>14</v>
      </c>
      <c r="AC30" s="33">
        <f>AA30*5</f>
        <v>10</v>
      </c>
      <c r="AD30" s="33" t="s">
        <v>200</v>
      </c>
      <c r="AE30" s="80">
        <f>AB30*4+AC30*9</f>
        <v>146</v>
      </c>
      <c r="AF30" s="78"/>
      <c r="AG30" s="33"/>
      <c r="AH30" s="79"/>
      <c r="AI30" s="33"/>
      <c r="AJ30" s="33"/>
      <c r="AK30" s="80"/>
    </row>
    <row r="31" spans="1:37" ht="17.100000000000001" customHeight="1">
      <c r="A31" s="51" t="s">
        <v>201</v>
      </c>
      <c r="B31" s="262"/>
      <c r="C31" s="81"/>
      <c r="D31" s="81"/>
      <c r="E31" s="74"/>
      <c r="F31" s="102" t="s">
        <v>229</v>
      </c>
      <c r="G31" s="89"/>
      <c r="H31" s="89">
        <v>0.1</v>
      </c>
      <c r="I31" s="89"/>
      <c r="J31" s="89"/>
      <c r="K31" s="89"/>
      <c r="L31" s="103" t="s">
        <v>230</v>
      </c>
      <c r="M31" s="89"/>
      <c r="N31" s="89">
        <v>5</v>
      </c>
      <c r="O31" s="74"/>
      <c r="P31" s="81"/>
      <c r="Q31" s="110"/>
      <c r="R31" s="103" t="s">
        <v>230</v>
      </c>
      <c r="S31" s="89"/>
      <c r="T31" s="89">
        <v>5</v>
      </c>
      <c r="U31" s="264"/>
      <c r="V31" s="64">
        <f>X29*5+X31*5</f>
        <v>22.5</v>
      </c>
      <c r="W31" s="77" t="s">
        <v>202</v>
      </c>
      <c r="X31" s="128">
        <v>2.5</v>
      </c>
      <c r="Y31" s="30"/>
      <c r="Z31" s="29" t="s">
        <v>203</v>
      </c>
      <c r="AA31" s="33">
        <v>2</v>
      </c>
      <c r="AB31" s="33">
        <f>AA31*1</f>
        <v>2</v>
      </c>
      <c r="AC31" s="33" t="s">
        <v>200</v>
      </c>
      <c r="AD31" s="33">
        <f>AA31*5</f>
        <v>10</v>
      </c>
      <c r="AE31" s="33">
        <f>AB31*4+AD31*4</f>
        <v>48</v>
      </c>
      <c r="AG31" s="33"/>
      <c r="AH31" s="33"/>
      <c r="AI31" s="33"/>
      <c r="AJ31" s="33"/>
      <c r="AK31" s="33"/>
    </row>
    <row r="32" spans="1:37" ht="17.100000000000001" customHeight="1">
      <c r="A32" s="266" t="s">
        <v>231</v>
      </c>
      <c r="B32" s="262"/>
      <c r="C32" s="83"/>
      <c r="D32" s="84"/>
      <c r="E32" s="69"/>
      <c r="F32" s="69"/>
      <c r="G32" s="69"/>
      <c r="H32" s="69"/>
      <c r="I32" s="102"/>
      <c r="J32" s="89"/>
      <c r="K32" s="89"/>
      <c r="L32" s="89"/>
      <c r="M32" s="89"/>
      <c r="N32" s="89"/>
      <c r="O32" s="129"/>
      <c r="P32" s="130"/>
      <c r="Q32" s="129"/>
      <c r="R32" s="89"/>
      <c r="S32" s="89"/>
      <c r="T32" s="89"/>
      <c r="U32" s="264"/>
      <c r="V32" s="76" t="s">
        <v>205</v>
      </c>
      <c r="W32" s="77" t="s">
        <v>206</v>
      </c>
      <c r="X32" s="128"/>
      <c r="Z32" s="29" t="s">
        <v>207</v>
      </c>
      <c r="AA32" s="33">
        <v>2.5</v>
      </c>
      <c r="AB32" s="33"/>
      <c r="AC32" s="33">
        <f>AA32*5</f>
        <v>12.5</v>
      </c>
      <c r="AD32" s="33" t="s">
        <v>200</v>
      </c>
      <c r="AE32" s="33">
        <f>AC32*9</f>
        <v>112.5</v>
      </c>
      <c r="AG32" s="33"/>
      <c r="AH32" s="33"/>
      <c r="AI32" s="33"/>
      <c r="AJ32" s="33"/>
      <c r="AK32" s="33"/>
    </row>
    <row r="33" spans="1:37" ht="17.100000000000001" customHeight="1">
      <c r="A33" s="266"/>
      <c r="B33" s="262"/>
      <c r="C33" s="130"/>
      <c r="D33" s="130"/>
      <c r="E33" s="129"/>
      <c r="F33" s="129"/>
      <c r="G33" s="130"/>
      <c r="H33" s="129"/>
      <c r="I33" s="89"/>
      <c r="J33" s="89"/>
      <c r="K33" s="89"/>
      <c r="L33" s="89"/>
      <c r="M33" s="89"/>
      <c r="N33" s="69"/>
      <c r="O33" s="129"/>
      <c r="P33" s="130"/>
      <c r="Q33" s="129"/>
      <c r="R33" s="102"/>
      <c r="S33" s="89"/>
      <c r="T33" s="84"/>
      <c r="U33" s="264"/>
      <c r="V33" s="64">
        <f>X28*2+X29*7+X30*1</f>
        <v>28.4</v>
      </c>
      <c r="W33" s="85" t="s">
        <v>208</v>
      </c>
      <c r="X33" s="128"/>
      <c r="Y33" s="30"/>
      <c r="Z33" s="29" t="s">
        <v>209</v>
      </c>
      <c r="AD33" s="29">
        <f>AA33*15</f>
        <v>0</v>
      </c>
      <c r="AG33" s="33"/>
    </row>
    <row r="34" spans="1:37" ht="17.100000000000001" customHeight="1">
      <c r="A34" s="87" t="s">
        <v>210</v>
      </c>
      <c r="B34" s="88"/>
      <c r="C34" s="81"/>
      <c r="D34" s="81"/>
      <c r="E34" s="74"/>
      <c r="F34" s="74"/>
      <c r="G34" s="81"/>
      <c r="H34" s="74"/>
      <c r="I34" s="74"/>
      <c r="J34" s="81"/>
      <c r="K34" s="81"/>
      <c r="L34" s="102"/>
      <c r="M34" s="89"/>
      <c r="N34" s="105"/>
      <c r="O34" s="74"/>
      <c r="P34" s="81"/>
      <c r="Q34" s="74"/>
      <c r="R34" s="84"/>
      <c r="S34" s="84"/>
      <c r="T34" s="84"/>
      <c r="U34" s="264"/>
      <c r="V34" s="76" t="s">
        <v>211</v>
      </c>
      <c r="W34" s="91"/>
      <c r="X34" s="128"/>
      <c r="AB34" s="29">
        <f>SUM(AB29:AB33)</f>
        <v>27</v>
      </c>
      <c r="AC34" s="29">
        <f>SUM(AC29:AC33)</f>
        <v>22.5</v>
      </c>
      <c r="AD34" s="29">
        <f>SUM(AD29:AD33)</f>
        <v>92.5</v>
      </c>
      <c r="AE34" s="29">
        <f>AB34*4+AC34*9+AD34*4</f>
        <v>680.5</v>
      </c>
      <c r="AG34" s="33"/>
    </row>
    <row r="35" spans="1:37" ht="17.100000000000001" customHeight="1">
      <c r="A35" s="92"/>
      <c r="B35" s="93"/>
      <c r="C35" s="81"/>
      <c r="D35" s="81"/>
      <c r="E35" s="74"/>
      <c r="F35" s="74"/>
      <c r="G35" s="81"/>
      <c r="H35" s="74"/>
      <c r="I35" s="74"/>
      <c r="J35" s="81"/>
      <c r="K35" s="81"/>
      <c r="L35" s="74"/>
      <c r="M35" s="81"/>
      <c r="N35" s="74"/>
      <c r="O35" s="74"/>
      <c r="P35" s="81"/>
      <c r="Q35" s="74"/>
      <c r="R35" s="74"/>
      <c r="S35" s="81"/>
      <c r="T35" s="74"/>
      <c r="U35" s="265"/>
      <c r="V35" s="94">
        <f>V29*4+V31*9+V33*4</f>
        <v>724.1</v>
      </c>
      <c r="W35" s="106"/>
      <c r="X35" s="128"/>
      <c r="Y35" s="30"/>
      <c r="AB35" s="97">
        <f>AB34*4/AE34</f>
        <v>0.15870683321087437</v>
      </c>
      <c r="AC35" s="97">
        <f>AC34*9/AE34</f>
        <v>0.29757531227038941</v>
      </c>
      <c r="AD35" s="97">
        <f>AD34*4/AE34</f>
        <v>0.54371785451873622</v>
      </c>
    </row>
    <row r="36" spans="1:37" ht="17.100000000000001" customHeight="1">
      <c r="A36" s="43">
        <v>6</v>
      </c>
      <c r="B36" s="262"/>
      <c r="C36" s="131" t="str">
        <f>彰化菜單!Q3</f>
        <v>港式炸醬麵</v>
      </c>
      <c r="D36" s="47"/>
      <c r="E36" s="131"/>
      <c r="F36" s="131" t="str">
        <f>彰化菜單!Q4</f>
        <v>蒜泥白肉</v>
      </c>
      <c r="G36" s="132" t="s">
        <v>232</v>
      </c>
      <c r="H36" s="131"/>
      <c r="I36" s="131" t="str">
        <f>彰化菜單!Q5</f>
        <v>鍋貼(加)</v>
      </c>
      <c r="J36" s="132" t="s">
        <v>213</v>
      </c>
      <c r="K36" s="131"/>
      <c r="L36" s="131" t="str">
        <f>彰化菜單!Q6</f>
        <v>白菜鮮菇</v>
      </c>
      <c r="M36" s="132" t="s">
        <v>215</v>
      </c>
      <c r="N36" s="131"/>
      <c r="O36" s="131" t="str">
        <f>彰化菜單!Q7</f>
        <v>深色蔬菜</v>
      </c>
      <c r="P36" s="47" t="s">
        <v>214</v>
      </c>
      <c r="Q36" s="131"/>
      <c r="R36" s="131" t="str">
        <f>彰化菜單!Q8</f>
        <v>大瓜玉米湯</v>
      </c>
      <c r="S36" s="47" t="s">
        <v>215</v>
      </c>
      <c r="T36" s="131"/>
      <c r="U36" s="267"/>
      <c r="V36" s="48" t="s">
        <v>188</v>
      </c>
      <c r="W36" s="49" t="s">
        <v>189</v>
      </c>
      <c r="X36" s="133">
        <v>6.7</v>
      </c>
      <c r="AB36" s="29" t="s">
        <v>190</v>
      </c>
      <c r="AC36" s="29" t="s">
        <v>191</v>
      </c>
      <c r="AD36" s="29" t="s">
        <v>192</v>
      </c>
      <c r="AE36" s="29" t="s">
        <v>193</v>
      </c>
      <c r="AG36" s="33"/>
    </row>
    <row r="37" spans="1:37" ht="17.100000000000001" customHeight="1">
      <c r="A37" s="51" t="s">
        <v>194</v>
      </c>
      <c r="B37" s="262"/>
      <c r="C37" s="52" t="s">
        <v>233</v>
      </c>
      <c r="D37" s="53"/>
      <c r="E37" s="53">
        <v>280</v>
      </c>
      <c r="F37" s="100" t="s">
        <v>234</v>
      </c>
      <c r="G37" s="101"/>
      <c r="H37" s="101">
        <v>50</v>
      </c>
      <c r="I37" s="99" t="s">
        <v>235</v>
      </c>
      <c r="J37" s="100" t="s">
        <v>236</v>
      </c>
      <c r="K37" s="101">
        <v>20</v>
      </c>
      <c r="L37" s="99" t="s">
        <v>237</v>
      </c>
      <c r="M37" s="99"/>
      <c r="N37" s="99">
        <v>60</v>
      </c>
      <c r="O37" s="60" t="s">
        <v>222</v>
      </c>
      <c r="P37" s="61"/>
      <c r="Q37" s="62">
        <v>100</v>
      </c>
      <c r="R37" s="100" t="s">
        <v>238</v>
      </c>
      <c r="S37" s="101"/>
      <c r="T37" s="101">
        <v>10</v>
      </c>
      <c r="U37" s="268"/>
      <c r="V37" s="64">
        <f>X36*15+X38*5</f>
        <v>112</v>
      </c>
      <c r="W37" s="65" t="s">
        <v>195</v>
      </c>
      <c r="X37" s="128">
        <v>2</v>
      </c>
      <c r="Y37" s="30"/>
      <c r="Z37" s="33" t="s">
        <v>196</v>
      </c>
      <c r="AA37" s="33">
        <v>6.1</v>
      </c>
      <c r="AB37" s="33">
        <f>AA37*2</f>
        <v>12.2</v>
      </c>
      <c r="AC37" s="33"/>
      <c r="AD37" s="33">
        <f>AA37*15</f>
        <v>91.5</v>
      </c>
      <c r="AE37" s="33">
        <f>AB37*4+AD37*4</f>
        <v>414.8</v>
      </c>
      <c r="AF37" s="33"/>
      <c r="AG37" s="33"/>
      <c r="AH37" s="33"/>
      <c r="AI37" s="33"/>
      <c r="AJ37" s="33"/>
      <c r="AK37" s="33"/>
    </row>
    <row r="38" spans="1:37" ht="17.100000000000001" customHeight="1">
      <c r="A38" s="51">
        <v>2</v>
      </c>
      <c r="B38" s="262"/>
      <c r="C38" s="67" t="s">
        <v>230</v>
      </c>
      <c r="D38" s="68"/>
      <c r="E38" s="68">
        <v>10</v>
      </c>
      <c r="F38" s="102" t="s">
        <v>239</v>
      </c>
      <c r="G38" s="89"/>
      <c r="H38" s="89">
        <v>15</v>
      </c>
      <c r="I38" s="103"/>
      <c r="J38" s="89"/>
      <c r="K38" s="89"/>
      <c r="L38" s="103" t="s">
        <v>230</v>
      </c>
      <c r="M38" s="89"/>
      <c r="N38" s="89">
        <v>5</v>
      </c>
      <c r="O38" s="74"/>
      <c r="P38" s="74"/>
      <c r="Q38" s="110"/>
      <c r="R38" s="103" t="s">
        <v>240</v>
      </c>
      <c r="S38" s="102"/>
      <c r="T38" s="102">
        <v>15</v>
      </c>
      <c r="U38" s="268"/>
      <c r="V38" s="76" t="s">
        <v>197</v>
      </c>
      <c r="W38" s="77" t="s">
        <v>198</v>
      </c>
      <c r="X38" s="128">
        <v>2.2999999999999998</v>
      </c>
      <c r="Z38" s="78" t="s">
        <v>199</v>
      </c>
      <c r="AA38" s="33">
        <v>2</v>
      </c>
      <c r="AB38" s="79">
        <f>AA38*7</f>
        <v>14</v>
      </c>
      <c r="AC38" s="33">
        <f>AA38*5</f>
        <v>10</v>
      </c>
      <c r="AD38" s="33" t="s">
        <v>200</v>
      </c>
      <c r="AE38" s="80">
        <f>AB38*4+AC38*9</f>
        <v>146</v>
      </c>
      <c r="AF38" s="78"/>
      <c r="AG38" s="33"/>
      <c r="AH38" s="79"/>
      <c r="AI38" s="33"/>
      <c r="AJ38" s="33"/>
      <c r="AK38" s="80"/>
    </row>
    <row r="39" spans="1:37" ht="17.100000000000001" customHeight="1">
      <c r="A39" s="51" t="s">
        <v>201</v>
      </c>
      <c r="B39" s="262"/>
      <c r="C39" s="67" t="s">
        <v>241</v>
      </c>
      <c r="D39" s="68"/>
      <c r="E39" s="68">
        <v>5</v>
      </c>
      <c r="F39" s="103" t="s">
        <v>242</v>
      </c>
      <c r="G39" s="89"/>
      <c r="H39" s="89">
        <v>0.1</v>
      </c>
      <c r="I39" s="103"/>
      <c r="J39" s="89"/>
      <c r="K39" s="89"/>
      <c r="L39" s="102" t="s">
        <v>243</v>
      </c>
      <c r="M39" s="89"/>
      <c r="N39" s="89">
        <v>3</v>
      </c>
      <c r="O39" s="74"/>
      <c r="P39" s="81"/>
      <c r="Q39" s="110"/>
      <c r="R39" s="89" t="s">
        <v>230</v>
      </c>
      <c r="S39" s="89"/>
      <c r="T39" s="89">
        <v>5</v>
      </c>
      <c r="U39" s="268"/>
      <c r="V39" s="64">
        <f>X37*5+X39*5</f>
        <v>22.5</v>
      </c>
      <c r="W39" s="77" t="s">
        <v>202</v>
      </c>
      <c r="X39" s="128">
        <v>2.5</v>
      </c>
      <c r="Y39" s="30"/>
      <c r="Z39" s="29" t="s">
        <v>203</v>
      </c>
      <c r="AA39" s="33">
        <v>1.9</v>
      </c>
      <c r="AB39" s="33">
        <f>AA39*1</f>
        <v>1.9</v>
      </c>
      <c r="AC39" s="33" t="s">
        <v>200</v>
      </c>
      <c r="AD39" s="33">
        <f>AA39*5</f>
        <v>9.5</v>
      </c>
      <c r="AE39" s="33">
        <f>AB39*4+AD39*4</f>
        <v>45.6</v>
      </c>
      <c r="AG39" s="33"/>
      <c r="AH39" s="33"/>
      <c r="AI39" s="33"/>
      <c r="AJ39" s="33"/>
      <c r="AK39" s="33"/>
    </row>
    <row r="40" spans="1:37" ht="17.100000000000001" customHeight="1">
      <c r="A40" s="266" t="s">
        <v>244</v>
      </c>
      <c r="B40" s="262"/>
      <c r="C40" s="67" t="s">
        <v>245</v>
      </c>
      <c r="D40" s="82" t="s">
        <v>246</v>
      </c>
      <c r="E40" s="68">
        <v>10</v>
      </c>
      <c r="F40" s="83"/>
      <c r="G40" s="84"/>
      <c r="H40" s="84"/>
      <c r="I40" s="103"/>
      <c r="J40" s="103"/>
      <c r="K40" s="89"/>
      <c r="L40" s="102" t="s">
        <v>247</v>
      </c>
      <c r="M40" s="89"/>
      <c r="N40" s="89">
        <v>5</v>
      </c>
      <c r="O40" s="129"/>
      <c r="P40" s="130"/>
      <c r="Q40" s="129"/>
      <c r="R40" s="89"/>
      <c r="S40" s="89"/>
      <c r="T40" s="89"/>
      <c r="U40" s="268"/>
      <c r="V40" s="76" t="s">
        <v>205</v>
      </c>
      <c r="W40" s="77" t="s">
        <v>206</v>
      </c>
      <c r="X40" s="128"/>
      <c r="Z40" s="29" t="s">
        <v>207</v>
      </c>
      <c r="AA40" s="33">
        <v>2.5</v>
      </c>
      <c r="AB40" s="33"/>
      <c r="AC40" s="33">
        <f>AA40*5</f>
        <v>12.5</v>
      </c>
      <c r="AD40" s="33" t="s">
        <v>200</v>
      </c>
      <c r="AE40" s="33">
        <f>AC40*9</f>
        <v>112.5</v>
      </c>
      <c r="AG40" s="33"/>
      <c r="AH40" s="33"/>
      <c r="AI40" s="33"/>
      <c r="AJ40" s="33"/>
      <c r="AK40" s="33"/>
    </row>
    <row r="41" spans="1:37" ht="17.100000000000001" customHeight="1">
      <c r="A41" s="266"/>
      <c r="B41" s="262"/>
      <c r="C41" s="67" t="s">
        <v>226</v>
      </c>
      <c r="D41" s="68"/>
      <c r="E41" s="68">
        <v>15</v>
      </c>
      <c r="F41" s="134"/>
      <c r="G41" s="135"/>
      <c r="H41" s="134"/>
      <c r="I41" s="89"/>
      <c r="J41" s="89"/>
      <c r="K41" s="69"/>
      <c r="L41" s="136"/>
      <c r="M41" s="137"/>
      <c r="N41" s="137"/>
      <c r="O41" s="134"/>
      <c r="P41" s="135"/>
      <c r="Q41" s="134"/>
      <c r="R41" s="83"/>
      <c r="S41" s="84"/>
      <c r="T41" s="84"/>
      <c r="U41" s="268"/>
      <c r="V41" s="64">
        <f>X36*2+X37*7+X38*1</f>
        <v>29.7</v>
      </c>
      <c r="W41" s="85" t="s">
        <v>208</v>
      </c>
      <c r="X41" s="128"/>
      <c r="Y41" s="30"/>
      <c r="Z41" s="29" t="s">
        <v>209</v>
      </c>
      <c r="AD41" s="29">
        <f>AA41*15</f>
        <v>0</v>
      </c>
      <c r="AG41" s="33"/>
    </row>
    <row r="42" spans="1:37" ht="17.100000000000001" customHeight="1">
      <c r="A42" s="87" t="s">
        <v>210</v>
      </c>
      <c r="B42" s="88"/>
      <c r="C42" s="138"/>
      <c r="D42" s="118"/>
      <c r="E42" s="117"/>
      <c r="F42" s="117"/>
      <c r="G42" s="118"/>
      <c r="H42" s="117"/>
      <c r="I42" s="117"/>
      <c r="J42" s="118"/>
      <c r="K42" s="117"/>
      <c r="L42" s="117"/>
      <c r="M42" s="118"/>
      <c r="N42" s="117"/>
      <c r="O42" s="117"/>
      <c r="P42" s="118"/>
      <c r="Q42" s="117"/>
      <c r="R42" s="117"/>
      <c r="S42" s="118"/>
      <c r="T42" s="139"/>
      <c r="U42" s="264"/>
      <c r="V42" s="76" t="s">
        <v>211</v>
      </c>
      <c r="W42" s="91"/>
      <c r="X42" s="128"/>
      <c r="AB42" s="29">
        <f>SUM(AB37:AB41)</f>
        <v>28.099999999999998</v>
      </c>
      <c r="AC42" s="29">
        <f>SUM(AC37:AC41)</f>
        <v>22.5</v>
      </c>
      <c r="AD42" s="29">
        <f>SUM(AD37:AD41)</f>
        <v>101</v>
      </c>
      <c r="AE42" s="29">
        <f>AB42*4+AC42*9+AD42*4</f>
        <v>718.9</v>
      </c>
      <c r="AG42" s="33"/>
    </row>
    <row r="43" spans="1:37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0"/>
      <c r="V43" s="144">
        <f>V37*4+V39*9+V41*4</f>
        <v>769.3</v>
      </c>
      <c r="W43" s="145"/>
      <c r="X43" s="146"/>
      <c r="Y43" s="30"/>
      <c r="AB43" s="97">
        <f>AB42*4/AE42</f>
        <v>0.15634997913478926</v>
      </c>
      <c r="AC43" s="97">
        <f>AC42*9/AE42</f>
        <v>0.2816803449714842</v>
      </c>
      <c r="AD43" s="97">
        <f>AD42*4/AE42</f>
        <v>0.56196967589372659</v>
      </c>
    </row>
    <row r="44" spans="1:37" ht="21.75" customHeight="1"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148"/>
    </row>
    <row r="45" spans="1:37" ht="16.2">
      <c r="C45" s="272"/>
      <c r="D45" s="272"/>
      <c r="E45" s="272"/>
      <c r="F45" s="272"/>
      <c r="G45" s="150"/>
      <c r="J45" s="150"/>
      <c r="M45" s="150"/>
      <c r="P45" s="150"/>
      <c r="S45" s="150"/>
      <c r="V45" s="29"/>
      <c r="W45" s="149"/>
      <c r="X45" s="33"/>
    </row>
    <row r="46" spans="1:37" ht="16.2">
      <c r="V46" s="29"/>
      <c r="W46" s="149"/>
      <c r="X46" s="33"/>
    </row>
    <row r="47" spans="1:37" ht="16.2">
      <c r="V47" s="29"/>
      <c r="W47" s="149"/>
      <c r="X47" s="33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="85" zoomScaleNormal="85" workbookViewId="0">
      <selection activeCell="I30" sqref="I30:L35"/>
    </sheetView>
  </sheetViews>
  <sheetFormatPr defaultColWidth="9" defaultRowHeight="21"/>
  <cols>
    <col min="1" max="1" width="5.6640625" style="33" customWidth="1"/>
    <col min="2" max="2" width="0" style="29" hidden="1" customWidth="1"/>
    <col min="3" max="3" width="12.6640625" style="29" customWidth="1"/>
    <col min="4" max="4" width="4.6640625" style="147" customWidth="1"/>
    <col min="5" max="5" width="4.6640625" style="29" customWidth="1"/>
    <col min="6" max="6" width="12.6640625" style="29" customWidth="1"/>
    <col min="7" max="7" width="4.6640625" style="147" customWidth="1"/>
    <col min="8" max="8" width="4.6640625" style="29" customWidth="1"/>
    <col min="9" max="9" width="12.6640625" style="29" customWidth="1"/>
    <col min="10" max="10" width="4.6640625" style="147" customWidth="1"/>
    <col min="11" max="11" width="4.6640625" style="29" customWidth="1"/>
    <col min="12" max="12" width="12.6640625" style="29" customWidth="1"/>
    <col min="13" max="13" width="4.6640625" style="147" customWidth="1"/>
    <col min="14" max="14" width="4.6640625" style="29" customWidth="1"/>
    <col min="15" max="15" width="12.6640625" style="29" customWidth="1"/>
    <col min="16" max="16" width="4.6640625" style="147" customWidth="1"/>
    <col min="17" max="17" width="4.6640625" style="29" customWidth="1"/>
    <col min="18" max="18" width="12.6640625" style="29" customWidth="1"/>
    <col min="19" max="19" width="4.6640625" style="147" customWidth="1"/>
    <col min="20" max="20" width="4.6640625" style="29" customWidth="1"/>
    <col min="21" max="21" width="5.6640625" style="29" customWidth="1"/>
    <col min="22" max="22" width="12.6640625" style="151" customWidth="1"/>
    <col min="23" max="23" width="12.6640625" style="152" customWidth="1"/>
    <col min="24" max="24" width="5.6640625" style="153" customWidth="1"/>
    <col min="25" max="25" width="6.6640625" style="29" customWidth="1"/>
    <col min="26" max="26" width="6" style="29" hidden="1" customWidth="1"/>
    <col min="27" max="27" width="5.44140625" style="33" hidden="1" customWidth="1"/>
    <col min="28" max="28" width="7.77734375" style="29" hidden="1" customWidth="1"/>
    <col min="29" max="29" width="8" style="29" hidden="1" customWidth="1"/>
    <col min="30" max="30" width="7.88671875" style="29" hidden="1" customWidth="1"/>
    <col min="31" max="31" width="7.44140625" style="29" hidden="1" customWidth="1"/>
    <col min="32" max="16384" width="9" style="29"/>
  </cols>
  <sheetData>
    <row r="1" spans="1:37" ht="20.100000000000001" customHeight="1">
      <c r="A1" s="21" t="s">
        <v>0</v>
      </c>
      <c r="B1" s="22"/>
      <c r="C1" s="22"/>
      <c r="D1" s="22"/>
      <c r="E1" s="22"/>
      <c r="F1" s="22"/>
      <c r="G1" s="273" t="s">
        <v>248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154"/>
      <c r="AA1" s="29"/>
    </row>
    <row r="2" spans="1:37" ht="17.100000000000001" customHeight="1" thickBot="1">
      <c r="A2" s="26" t="s">
        <v>175</v>
      </c>
      <c r="B2" s="3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28"/>
      <c r="U2" s="28"/>
      <c r="V2" s="30"/>
      <c r="W2" s="31"/>
      <c r="X2" s="32"/>
      <c r="Y2" s="30"/>
    </row>
    <row r="3" spans="1:37" ht="17.100000000000001" customHeight="1">
      <c r="A3" s="34" t="s">
        <v>176</v>
      </c>
      <c r="B3" s="35" t="s">
        <v>177</v>
      </c>
      <c r="C3" s="36" t="s">
        <v>178</v>
      </c>
      <c r="D3" s="37" t="s">
        <v>179</v>
      </c>
      <c r="E3" s="37" t="s">
        <v>180</v>
      </c>
      <c r="F3" s="36" t="s">
        <v>181</v>
      </c>
      <c r="G3" s="37" t="s">
        <v>179</v>
      </c>
      <c r="H3" s="37" t="s">
        <v>180</v>
      </c>
      <c r="I3" s="36" t="s">
        <v>182</v>
      </c>
      <c r="J3" s="37" t="s">
        <v>179</v>
      </c>
      <c r="K3" s="37" t="s">
        <v>180</v>
      </c>
      <c r="L3" s="36" t="s">
        <v>182</v>
      </c>
      <c r="M3" s="37" t="s">
        <v>179</v>
      </c>
      <c r="N3" s="37" t="s">
        <v>180</v>
      </c>
      <c r="O3" s="36" t="s">
        <v>182</v>
      </c>
      <c r="P3" s="37" t="s">
        <v>179</v>
      </c>
      <c r="Q3" s="37" t="s">
        <v>180</v>
      </c>
      <c r="R3" s="38" t="s">
        <v>183</v>
      </c>
      <c r="S3" s="37" t="s">
        <v>179</v>
      </c>
      <c r="T3" s="37" t="s">
        <v>180</v>
      </c>
      <c r="U3" s="39" t="s">
        <v>184</v>
      </c>
      <c r="V3" s="40" t="s">
        <v>185</v>
      </c>
      <c r="W3" s="41" t="s">
        <v>186</v>
      </c>
      <c r="X3" s="42" t="s">
        <v>187</v>
      </c>
      <c r="Y3" s="33"/>
      <c r="Z3" s="33"/>
      <c r="AG3" s="33"/>
    </row>
    <row r="4" spans="1:37" ht="17.100000000000001" customHeight="1">
      <c r="A4" s="43">
        <v>6</v>
      </c>
      <c r="B4" s="261"/>
      <c r="C4" s="44" t="str">
        <f>彰化菜單!A12</f>
        <v>白飯</v>
      </c>
      <c r="D4" s="45" t="s">
        <v>213</v>
      </c>
      <c r="E4" s="46"/>
      <c r="F4" s="44" t="str">
        <f>彰化菜單!A13</f>
        <v>栗子燒雞</v>
      </c>
      <c r="G4" s="45" t="s">
        <v>217</v>
      </c>
      <c r="H4" s="46"/>
      <c r="I4" s="44" t="str">
        <f>彰化菜單!A14</f>
        <v>蒜茸黑干(豆)</v>
      </c>
      <c r="J4" s="45" t="s">
        <v>215</v>
      </c>
      <c r="K4" s="45"/>
      <c r="L4" s="44" t="str">
        <f>彰化菜單!A15</f>
        <v>炒鮮瓜</v>
      </c>
      <c r="M4" s="45" t="s">
        <v>249</v>
      </c>
      <c r="N4" s="45"/>
      <c r="O4" s="44" t="str">
        <f>彰化菜單!A16</f>
        <v>淺色蔬菜</v>
      </c>
      <c r="P4" s="47" t="s">
        <v>214</v>
      </c>
      <c r="Q4" s="46"/>
      <c r="R4" s="44" t="str">
        <f>彰化菜單!A17</f>
        <v>巧達濃湯</v>
      </c>
      <c r="S4" s="45" t="s">
        <v>215</v>
      </c>
      <c r="T4" s="46"/>
      <c r="U4" s="263"/>
      <c r="V4" s="48" t="s">
        <v>188</v>
      </c>
      <c r="W4" s="49" t="s">
        <v>189</v>
      </c>
      <c r="X4" s="50">
        <v>6.4</v>
      </c>
      <c r="AB4" s="29" t="s">
        <v>190</v>
      </c>
      <c r="AC4" s="29" t="s">
        <v>191</v>
      </c>
      <c r="AD4" s="29" t="s">
        <v>192</v>
      </c>
      <c r="AE4" s="29" t="s">
        <v>193</v>
      </c>
      <c r="AG4" s="33"/>
    </row>
    <row r="5" spans="1:37" ht="17.100000000000001" customHeight="1">
      <c r="A5" s="51" t="s">
        <v>194</v>
      </c>
      <c r="B5" s="262"/>
      <c r="C5" s="52" t="s">
        <v>31</v>
      </c>
      <c r="D5" s="59"/>
      <c r="E5" s="54">
        <v>120</v>
      </c>
      <c r="F5" s="155" t="s">
        <v>250</v>
      </c>
      <c r="G5" s="59"/>
      <c r="H5" s="53">
        <v>65</v>
      </c>
      <c r="I5" s="57" t="s">
        <v>251</v>
      </c>
      <c r="J5" s="58"/>
      <c r="K5" s="58">
        <v>40</v>
      </c>
      <c r="L5" s="57" t="s">
        <v>240</v>
      </c>
      <c r="M5" s="59"/>
      <c r="N5" s="59">
        <v>80</v>
      </c>
      <c r="O5" s="60" t="s">
        <v>222</v>
      </c>
      <c r="P5" s="61"/>
      <c r="Q5" s="62">
        <v>100</v>
      </c>
      <c r="R5" s="57" t="s">
        <v>252</v>
      </c>
      <c r="S5" s="59"/>
      <c r="T5" s="59">
        <v>10</v>
      </c>
      <c r="U5" s="264"/>
      <c r="V5" s="64">
        <f>X4*15+X6*5</f>
        <v>108</v>
      </c>
      <c r="W5" s="65" t="s">
        <v>195</v>
      </c>
      <c r="X5" s="66">
        <v>2</v>
      </c>
      <c r="Y5" s="30"/>
      <c r="Z5" s="33" t="s">
        <v>196</v>
      </c>
      <c r="AA5" s="33">
        <v>6</v>
      </c>
      <c r="AB5" s="33">
        <f>AA5*2</f>
        <v>12</v>
      </c>
      <c r="AC5" s="33"/>
      <c r="AD5" s="33">
        <f>AA5*15</f>
        <v>90</v>
      </c>
      <c r="AE5" s="33">
        <f>AB5*4+AD5*4</f>
        <v>408</v>
      </c>
      <c r="AF5" s="33"/>
      <c r="AG5" s="33"/>
      <c r="AH5" s="33"/>
      <c r="AI5" s="33"/>
      <c r="AJ5" s="33"/>
      <c r="AK5" s="33"/>
    </row>
    <row r="6" spans="1:37" ht="17.100000000000001" customHeight="1">
      <c r="A6" s="51">
        <v>5</v>
      </c>
      <c r="B6" s="262"/>
      <c r="C6" s="67"/>
      <c r="D6" s="73"/>
      <c r="E6" s="69"/>
      <c r="F6" s="155" t="s">
        <v>253</v>
      </c>
      <c r="G6" s="73"/>
      <c r="H6" s="68">
        <v>10</v>
      </c>
      <c r="I6" s="72" t="s">
        <v>225</v>
      </c>
      <c r="J6" s="73"/>
      <c r="K6" s="73">
        <v>25</v>
      </c>
      <c r="L6" s="72" t="s">
        <v>230</v>
      </c>
      <c r="M6" s="73"/>
      <c r="N6" s="73">
        <v>5</v>
      </c>
      <c r="O6" s="74"/>
      <c r="P6" s="74"/>
      <c r="Q6" s="110"/>
      <c r="R6" s="72" t="s">
        <v>254</v>
      </c>
      <c r="S6" s="73"/>
      <c r="T6" s="73">
        <v>15</v>
      </c>
      <c r="U6" s="264"/>
      <c r="V6" s="76" t="s">
        <v>197</v>
      </c>
      <c r="W6" s="77" t="s">
        <v>198</v>
      </c>
      <c r="X6" s="66">
        <v>2.4</v>
      </c>
      <c r="Z6" s="78" t="s">
        <v>199</v>
      </c>
      <c r="AA6" s="33">
        <v>2</v>
      </c>
      <c r="AB6" s="79">
        <f>AA6*7</f>
        <v>14</v>
      </c>
      <c r="AC6" s="33">
        <f>AA6*5</f>
        <v>10</v>
      </c>
      <c r="AD6" s="33" t="s">
        <v>200</v>
      </c>
      <c r="AE6" s="80">
        <f>AB6*4+AC6*9</f>
        <v>146</v>
      </c>
      <c r="AF6" s="78"/>
      <c r="AG6" s="33"/>
      <c r="AH6" s="79"/>
      <c r="AI6" s="33"/>
      <c r="AJ6" s="33"/>
      <c r="AK6" s="80"/>
    </row>
    <row r="7" spans="1:37" ht="17.100000000000001" customHeight="1">
      <c r="A7" s="51" t="s">
        <v>201</v>
      </c>
      <c r="B7" s="262"/>
      <c r="C7" s="81"/>
      <c r="D7" s="68"/>
      <c r="E7" s="74"/>
      <c r="F7" s="155" t="s">
        <v>255</v>
      </c>
      <c r="G7" s="68"/>
      <c r="H7" s="68">
        <v>5</v>
      </c>
      <c r="I7" s="82" t="s">
        <v>226</v>
      </c>
      <c r="J7" s="68"/>
      <c r="K7" s="68">
        <v>5</v>
      </c>
      <c r="L7" s="70" t="s">
        <v>256</v>
      </c>
      <c r="M7" s="68"/>
      <c r="N7" s="68">
        <v>3</v>
      </c>
      <c r="O7" s="74"/>
      <c r="P7" s="81"/>
      <c r="Q7" s="110"/>
      <c r="R7" s="72" t="s">
        <v>226</v>
      </c>
      <c r="S7" s="68"/>
      <c r="T7" s="68">
        <v>10</v>
      </c>
      <c r="U7" s="264"/>
      <c r="V7" s="64">
        <f>X5*5+X7*5</f>
        <v>22.5</v>
      </c>
      <c r="W7" s="77" t="s">
        <v>202</v>
      </c>
      <c r="X7" s="66">
        <v>2.5</v>
      </c>
      <c r="Y7" s="30"/>
      <c r="Z7" s="29" t="s">
        <v>203</v>
      </c>
      <c r="AA7" s="33">
        <v>2</v>
      </c>
      <c r="AB7" s="33">
        <f>AA7*1</f>
        <v>2</v>
      </c>
      <c r="AC7" s="33" t="s">
        <v>200</v>
      </c>
      <c r="AD7" s="33">
        <f>AA7*5</f>
        <v>10</v>
      </c>
      <c r="AE7" s="33">
        <f>AB7*4+AD7*4</f>
        <v>48</v>
      </c>
      <c r="AG7" s="33"/>
      <c r="AH7" s="33"/>
      <c r="AI7" s="33"/>
      <c r="AJ7" s="33"/>
      <c r="AK7" s="33"/>
    </row>
    <row r="8" spans="1:37" ht="17.100000000000001" customHeight="1">
      <c r="A8" s="266" t="s">
        <v>204</v>
      </c>
      <c r="B8" s="262"/>
      <c r="C8" s="74"/>
      <c r="D8" s="73"/>
      <c r="E8" s="74"/>
      <c r="F8" s="155" t="s">
        <v>257</v>
      </c>
      <c r="G8" s="73"/>
      <c r="H8" s="71">
        <v>5</v>
      </c>
      <c r="I8" s="82"/>
      <c r="J8" s="73"/>
      <c r="K8" s="73"/>
      <c r="L8" s="82"/>
      <c r="M8" s="73"/>
      <c r="N8" s="73"/>
      <c r="O8" s="129"/>
      <c r="P8" s="130"/>
      <c r="Q8" s="129"/>
      <c r="R8" s="73"/>
      <c r="S8" s="73"/>
      <c r="T8" s="73"/>
      <c r="U8" s="264"/>
      <c r="V8" s="76" t="s">
        <v>205</v>
      </c>
      <c r="W8" s="77" t="s">
        <v>206</v>
      </c>
      <c r="X8" s="66"/>
      <c r="Z8" s="29" t="s">
        <v>207</v>
      </c>
      <c r="AA8" s="33">
        <v>2.5</v>
      </c>
      <c r="AB8" s="33"/>
      <c r="AC8" s="33">
        <f>AA8*5</f>
        <v>12.5</v>
      </c>
      <c r="AD8" s="33" t="s">
        <v>200</v>
      </c>
      <c r="AE8" s="33">
        <f>AC8*9</f>
        <v>112.5</v>
      </c>
      <c r="AG8" s="33"/>
      <c r="AH8" s="33"/>
      <c r="AI8" s="33"/>
      <c r="AJ8" s="33"/>
      <c r="AK8" s="33"/>
    </row>
    <row r="9" spans="1:37" ht="17.100000000000001" customHeight="1">
      <c r="A9" s="266"/>
      <c r="B9" s="262"/>
      <c r="C9" s="74"/>
      <c r="D9" s="68"/>
      <c r="E9" s="74"/>
      <c r="F9" s="83"/>
      <c r="G9" s="68"/>
      <c r="H9" s="71"/>
      <c r="I9" s="83"/>
      <c r="J9" s="68"/>
      <c r="K9" s="71"/>
      <c r="L9" s="70"/>
      <c r="M9" s="68"/>
      <c r="N9" s="68"/>
      <c r="O9" s="74"/>
      <c r="P9" s="81"/>
      <c r="Q9" s="74"/>
      <c r="R9" s="73"/>
      <c r="S9" s="68"/>
      <c r="T9" s="73"/>
      <c r="U9" s="264"/>
      <c r="V9" s="64">
        <f>X4*2+X5*7+X6*1</f>
        <v>29.2</v>
      </c>
      <c r="W9" s="85" t="s">
        <v>208</v>
      </c>
      <c r="X9" s="86"/>
      <c r="Y9" s="30"/>
      <c r="Z9" s="29" t="s">
        <v>209</v>
      </c>
      <c r="AD9" s="29">
        <f>AA9*15</f>
        <v>0</v>
      </c>
      <c r="AG9" s="33"/>
    </row>
    <row r="10" spans="1:37" ht="17.100000000000001" customHeight="1">
      <c r="A10" s="87" t="s">
        <v>210</v>
      </c>
      <c r="B10" s="88"/>
      <c r="C10" s="74"/>
      <c r="D10" s="81"/>
      <c r="E10" s="74"/>
      <c r="F10" s="74"/>
      <c r="G10" s="81"/>
      <c r="H10" s="74"/>
      <c r="I10" s="74"/>
      <c r="J10" s="81"/>
      <c r="K10" s="74"/>
      <c r="L10" s="69"/>
      <c r="M10" s="81"/>
      <c r="N10" s="69"/>
      <c r="O10" s="74"/>
      <c r="P10" s="81"/>
      <c r="Q10" s="74"/>
      <c r="R10" s="89"/>
      <c r="S10" s="81"/>
      <c r="T10" s="90"/>
      <c r="U10" s="264"/>
      <c r="V10" s="76" t="s">
        <v>211</v>
      </c>
      <c r="W10" s="91"/>
      <c r="X10" s="66"/>
      <c r="AB10" s="29">
        <f>SUM(AB5:AB9)</f>
        <v>28</v>
      </c>
      <c r="AC10" s="29">
        <f>SUM(AC5:AC9)</f>
        <v>22.5</v>
      </c>
      <c r="AD10" s="29">
        <f>SUM(AD5:AD9)</f>
        <v>100</v>
      </c>
      <c r="AE10" s="29">
        <f>AB10*4+AC10*9+AD10*4</f>
        <v>714.5</v>
      </c>
      <c r="AG10" s="33"/>
    </row>
    <row r="11" spans="1:37" ht="17.100000000000001" customHeight="1">
      <c r="A11" s="92"/>
      <c r="B11" s="93"/>
      <c r="C11" s="74"/>
      <c r="D11" s="81"/>
      <c r="E11" s="74"/>
      <c r="F11" s="74"/>
      <c r="G11" s="81"/>
      <c r="H11" s="74"/>
      <c r="I11" s="74"/>
      <c r="J11" s="81"/>
      <c r="K11" s="74"/>
      <c r="L11" s="74"/>
      <c r="M11" s="81"/>
      <c r="N11" s="74"/>
      <c r="O11" s="74"/>
      <c r="P11" s="81"/>
      <c r="Q11" s="74"/>
      <c r="R11" s="74"/>
      <c r="S11" s="81"/>
      <c r="T11" s="81"/>
      <c r="U11" s="265"/>
      <c r="V11" s="94">
        <f>V5*4+V7*9+V9*4</f>
        <v>751.3</v>
      </c>
      <c r="W11" s="95"/>
      <c r="X11" s="96"/>
      <c r="Y11" s="30"/>
      <c r="AB11" s="97">
        <f>AB10*4/AE10</f>
        <v>0.15675297410776767</v>
      </c>
      <c r="AC11" s="97">
        <f>AC10*9/AE10</f>
        <v>0.28341497550734779</v>
      </c>
      <c r="AD11" s="97">
        <f>AD10*4/AE10</f>
        <v>0.55983205038488448</v>
      </c>
      <c r="AG11" s="33"/>
      <c r="AH11" s="97"/>
      <c r="AI11" s="97"/>
      <c r="AJ11" s="97"/>
    </row>
    <row r="12" spans="1:37" ht="17.100000000000001" customHeight="1">
      <c r="A12" s="43">
        <v>6</v>
      </c>
      <c r="B12" s="261"/>
      <c r="C12" s="44" t="str">
        <f>彰化菜單!E12</f>
        <v>燕麥飯</v>
      </c>
      <c r="D12" s="45" t="s">
        <v>213</v>
      </c>
      <c r="E12" s="44"/>
      <c r="F12" s="44" t="str">
        <f>彰化菜單!E13</f>
        <v>炸魚排(炸.加.海)</v>
      </c>
      <c r="G12" s="45" t="s">
        <v>258</v>
      </c>
      <c r="H12" s="44"/>
      <c r="I12" s="44" t="str">
        <f>彰化菜單!E14</f>
        <v>古都肉燥(豆)</v>
      </c>
      <c r="J12" s="45" t="s">
        <v>215</v>
      </c>
      <c r="K12" s="44"/>
      <c r="L12" s="44" t="str">
        <f>彰化菜單!E15</f>
        <v>金菇白菜</v>
      </c>
      <c r="M12" s="45" t="s">
        <v>215</v>
      </c>
      <c r="N12" s="44"/>
      <c r="O12" s="44" t="str">
        <f>彰化菜單!E16</f>
        <v>深色蔬菜</v>
      </c>
      <c r="P12" s="47" t="s">
        <v>214</v>
      </c>
      <c r="Q12" s="44"/>
      <c r="R12" s="44" t="str">
        <f>彰化菜單!E17</f>
        <v>三絲湯</v>
      </c>
      <c r="S12" s="45" t="s">
        <v>215</v>
      </c>
      <c r="T12" s="98"/>
      <c r="U12" s="267"/>
      <c r="V12" s="48" t="s">
        <v>188</v>
      </c>
      <c r="W12" s="49" t="s">
        <v>189</v>
      </c>
      <c r="X12" s="50">
        <v>6</v>
      </c>
      <c r="AB12" s="29" t="s">
        <v>190</v>
      </c>
      <c r="AC12" s="29" t="s">
        <v>191</v>
      </c>
      <c r="AD12" s="29" t="s">
        <v>192</v>
      </c>
      <c r="AE12" s="29" t="s">
        <v>193</v>
      </c>
    </row>
    <row r="13" spans="1:37" ht="17.100000000000001" customHeight="1">
      <c r="A13" s="51" t="s">
        <v>194</v>
      </c>
      <c r="B13" s="262"/>
      <c r="C13" s="52" t="s">
        <v>31</v>
      </c>
      <c r="D13" s="59"/>
      <c r="E13" s="54">
        <v>80</v>
      </c>
      <c r="F13" s="99" t="s">
        <v>259</v>
      </c>
      <c r="G13" s="100" t="s">
        <v>260</v>
      </c>
      <c r="H13" s="100">
        <v>45</v>
      </c>
      <c r="I13" s="99" t="s">
        <v>261</v>
      </c>
      <c r="J13" s="101"/>
      <c r="K13" s="101">
        <v>15</v>
      </c>
      <c r="L13" s="99" t="s">
        <v>237</v>
      </c>
      <c r="M13" s="101"/>
      <c r="N13" s="101">
        <v>70</v>
      </c>
      <c r="O13" s="60" t="s">
        <v>222</v>
      </c>
      <c r="P13" s="61"/>
      <c r="Q13" s="62">
        <v>100</v>
      </c>
      <c r="R13" s="99" t="s">
        <v>262</v>
      </c>
      <c r="S13" s="101"/>
      <c r="T13" s="101">
        <v>30</v>
      </c>
      <c r="U13" s="264"/>
      <c r="V13" s="64">
        <f>X12*15+X14*5</f>
        <v>101.5</v>
      </c>
      <c r="W13" s="65" t="s">
        <v>195</v>
      </c>
      <c r="X13" s="66">
        <v>2.5</v>
      </c>
      <c r="Y13" s="30"/>
      <c r="Z13" s="33" t="s">
        <v>196</v>
      </c>
      <c r="AA13" s="33">
        <v>5.9</v>
      </c>
      <c r="AB13" s="33">
        <f>AA13*2</f>
        <v>11.8</v>
      </c>
      <c r="AC13" s="33"/>
      <c r="AD13" s="33">
        <f>AA13*15</f>
        <v>88.5</v>
      </c>
      <c r="AE13" s="33">
        <f>AB13*4+AD13*4</f>
        <v>401.2</v>
      </c>
    </row>
    <row r="14" spans="1:37" ht="17.100000000000001" customHeight="1">
      <c r="A14" s="51">
        <v>6</v>
      </c>
      <c r="B14" s="262"/>
      <c r="C14" s="67" t="s">
        <v>263</v>
      </c>
      <c r="D14" s="73"/>
      <c r="E14" s="69">
        <v>40</v>
      </c>
      <c r="F14" s="102"/>
      <c r="G14" s="89"/>
      <c r="H14" s="89"/>
      <c r="I14" s="103" t="s">
        <v>264</v>
      </c>
      <c r="J14" s="103" t="s">
        <v>246</v>
      </c>
      <c r="K14" s="103">
        <v>20</v>
      </c>
      <c r="L14" s="102" t="s">
        <v>227</v>
      </c>
      <c r="M14" s="89"/>
      <c r="N14" s="89">
        <v>10</v>
      </c>
      <c r="O14" s="74"/>
      <c r="P14" s="74"/>
      <c r="Q14" s="110"/>
      <c r="R14" s="103" t="s">
        <v>265</v>
      </c>
      <c r="S14" s="89"/>
      <c r="T14" s="89">
        <v>3</v>
      </c>
      <c r="U14" s="264"/>
      <c r="V14" s="76" t="s">
        <v>197</v>
      </c>
      <c r="W14" s="77" t="s">
        <v>198</v>
      </c>
      <c r="X14" s="156">
        <v>2.2999999999999998</v>
      </c>
      <c r="Z14" s="78" t="s">
        <v>199</v>
      </c>
      <c r="AA14" s="33">
        <v>2</v>
      </c>
      <c r="AB14" s="79">
        <f>AA14*7</f>
        <v>14</v>
      </c>
      <c r="AC14" s="33">
        <f>AA14*5</f>
        <v>10</v>
      </c>
      <c r="AD14" s="33" t="s">
        <v>200</v>
      </c>
      <c r="AE14" s="80">
        <f>AB14*4+AC14*9</f>
        <v>146</v>
      </c>
    </row>
    <row r="15" spans="1:37" ht="17.100000000000001" customHeight="1">
      <c r="A15" s="51" t="s">
        <v>201</v>
      </c>
      <c r="B15" s="262"/>
      <c r="C15" s="81"/>
      <c r="D15" s="68"/>
      <c r="E15" s="74"/>
      <c r="F15" s="102"/>
      <c r="G15" s="89"/>
      <c r="H15" s="89"/>
      <c r="I15" s="102" t="s">
        <v>226</v>
      </c>
      <c r="J15" s="103"/>
      <c r="K15" s="103">
        <v>5</v>
      </c>
      <c r="L15" s="102" t="s">
        <v>230</v>
      </c>
      <c r="M15" s="89"/>
      <c r="N15" s="89">
        <v>5</v>
      </c>
      <c r="O15" s="74"/>
      <c r="P15" s="81"/>
      <c r="Q15" s="110"/>
      <c r="R15" s="102" t="s">
        <v>230</v>
      </c>
      <c r="S15" s="89"/>
      <c r="T15" s="89">
        <v>5</v>
      </c>
      <c r="U15" s="264"/>
      <c r="V15" s="64">
        <f>X13*5+X15*5</f>
        <v>25</v>
      </c>
      <c r="W15" s="77" t="s">
        <v>202</v>
      </c>
      <c r="X15" s="66">
        <v>2.5</v>
      </c>
      <c r="Y15" s="30"/>
      <c r="Z15" s="29" t="s">
        <v>203</v>
      </c>
      <c r="AA15" s="33">
        <v>1.7</v>
      </c>
      <c r="AB15" s="33">
        <f>AA15*1</f>
        <v>1.7</v>
      </c>
      <c r="AC15" s="33" t="s">
        <v>200</v>
      </c>
      <c r="AD15" s="33">
        <f>AA15*5</f>
        <v>8.5</v>
      </c>
      <c r="AE15" s="33">
        <f>AB15*4+AD15*4</f>
        <v>40.799999999999997</v>
      </c>
    </row>
    <row r="16" spans="1:37" ht="17.100000000000001" customHeight="1">
      <c r="A16" s="266" t="s">
        <v>212</v>
      </c>
      <c r="B16" s="262"/>
      <c r="C16" s="74"/>
      <c r="D16" s="73"/>
      <c r="E16" s="74"/>
      <c r="F16" s="102"/>
      <c r="G16" s="89"/>
      <c r="H16" s="89"/>
      <c r="I16" s="89" t="s">
        <v>266</v>
      </c>
      <c r="J16" s="89"/>
      <c r="K16" s="89">
        <v>1</v>
      </c>
      <c r="L16" s="103" t="s">
        <v>256</v>
      </c>
      <c r="M16" s="89"/>
      <c r="N16" s="89">
        <v>3</v>
      </c>
      <c r="O16" s="129"/>
      <c r="P16" s="130"/>
      <c r="Q16" s="129"/>
      <c r="R16" s="102"/>
      <c r="S16" s="89"/>
      <c r="T16" s="89"/>
      <c r="U16" s="264"/>
      <c r="V16" s="76" t="s">
        <v>205</v>
      </c>
      <c r="W16" s="77" t="s">
        <v>206</v>
      </c>
      <c r="X16" s="66"/>
      <c r="Z16" s="29" t="s">
        <v>207</v>
      </c>
      <c r="AA16" s="33">
        <v>2.5</v>
      </c>
      <c r="AB16" s="33"/>
      <c r="AC16" s="33">
        <f>AA16*5</f>
        <v>12.5</v>
      </c>
      <c r="AD16" s="33" t="s">
        <v>200</v>
      </c>
      <c r="AE16" s="33">
        <f>AC16*9</f>
        <v>112.5</v>
      </c>
    </row>
    <row r="17" spans="1:37" ht="17.100000000000001" customHeight="1">
      <c r="A17" s="266"/>
      <c r="B17" s="262"/>
      <c r="C17" s="74"/>
      <c r="D17" s="68"/>
      <c r="E17" s="74"/>
      <c r="F17" s="89"/>
      <c r="G17" s="89"/>
      <c r="H17" s="74"/>
      <c r="I17" s="89"/>
      <c r="J17" s="89"/>
      <c r="K17" s="89"/>
      <c r="L17" s="103"/>
      <c r="M17" s="89"/>
      <c r="N17" s="89"/>
      <c r="O17" s="74"/>
      <c r="P17" s="81"/>
      <c r="Q17" s="74"/>
      <c r="R17" s="74"/>
      <c r="S17" s="89"/>
      <c r="T17" s="89"/>
      <c r="U17" s="264"/>
      <c r="V17" s="64">
        <f>X12*2+X13*7+X14*1</f>
        <v>31.8</v>
      </c>
      <c r="W17" s="85" t="s">
        <v>208</v>
      </c>
      <c r="X17" s="86"/>
      <c r="Y17" s="30"/>
      <c r="Z17" s="29" t="s">
        <v>209</v>
      </c>
      <c r="AD17" s="29">
        <f>AA17*15</f>
        <v>0</v>
      </c>
    </row>
    <row r="18" spans="1:37" ht="17.100000000000001" customHeight="1">
      <c r="A18" s="87" t="s">
        <v>210</v>
      </c>
      <c r="B18" s="88"/>
      <c r="C18" s="81"/>
      <c r="D18" s="84"/>
      <c r="E18" s="74"/>
      <c r="F18" s="74"/>
      <c r="G18" s="84"/>
      <c r="H18" s="74"/>
      <c r="I18" s="74"/>
      <c r="J18" s="84"/>
      <c r="K18" s="81"/>
      <c r="L18" s="83"/>
      <c r="M18" s="84"/>
      <c r="N18" s="71"/>
      <c r="O18" s="74"/>
      <c r="P18" s="81"/>
      <c r="Q18" s="74"/>
      <c r="R18" s="74"/>
      <c r="S18" s="84"/>
      <c r="T18" s="74"/>
      <c r="U18" s="264"/>
      <c r="V18" s="76" t="s">
        <v>211</v>
      </c>
      <c r="W18" s="91"/>
      <c r="X18" s="66"/>
      <c r="AB18" s="29">
        <f>SUM(AB13:AB17)</f>
        <v>27.5</v>
      </c>
      <c r="AC18" s="29">
        <f>SUM(AC13:AC17)</f>
        <v>22.5</v>
      </c>
      <c r="AD18" s="29">
        <f>SUM(AD13:AD17)</f>
        <v>97</v>
      </c>
      <c r="AE18" s="29">
        <f>AB18*4+AC18*9+AD18*4</f>
        <v>700.5</v>
      </c>
    </row>
    <row r="19" spans="1:37" ht="17.100000000000001" customHeight="1">
      <c r="A19" s="92"/>
      <c r="B19" s="93"/>
      <c r="C19" s="81"/>
      <c r="D19" s="81"/>
      <c r="E19" s="74"/>
      <c r="F19" s="74"/>
      <c r="G19" s="81"/>
      <c r="H19" s="74"/>
      <c r="I19" s="74"/>
      <c r="J19" s="81"/>
      <c r="K19" s="74"/>
      <c r="L19" s="74"/>
      <c r="M19" s="81"/>
      <c r="N19" s="74"/>
      <c r="O19" s="74"/>
      <c r="P19" s="81"/>
      <c r="Q19" s="74"/>
      <c r="R19" s="74"/>
      <c r="S19" s="81"/>
      <c r="T19" s="74"/>
      <c r="U19" s="265"/>
      <c r="V19" s="94">
        <f>V13*4+V15*9+V17*4</f>
        <v>758.2</v>
      </c>
      <c r="W19" s="106"/>
      <c r="X19" s="86"/>
      <c r="Y19" s="30"/>
      <c r="AB19" s="97">
        <f>AB18*4/AE18</f>
        <v>0.15703069236259815</v>
      </c>
      <c r="AC19" s="97">
        <f>AC18*9/AE18</f>
        <v>0.28907922912205569</v>
      </c>
      <c r="AD19" s="97">
        <f>AD18*4/AE18</f>
        <v>0.55389007851534622</v>
      </c>
    </row>
    <row r="20" spans="1:37" ht="17.100000000000001" customHeight="1">
      <c r="A20" s="43">
        <v>6</v>
      </c>
      <c r="B20" s="262"/>
      <c r="C20" s="47" t="str">
        <f>彰化菜單!I12</f>
        <v>白飯</v>
      </c>
      <c r="D20" s="45" t="s">
        <v>213</v>
      </c>
      <c r="E20" s="47"/>
      <c r="F20" s="47" t="str">
        <f>彰化菜單!I13</f>
        <v>蔥燒里肌</v>
      </c>
      <c r="G20" s="45" t="s">
        <v>217</v>
      </c>
      <c r="H20" s="47"/>
      <c r="I20" s="47" t="str">
        <f>彰化菜單!I14</f>
        <v>地瓜薯條</v>
      </c>
      <c r="J20" s="45" t="s">
        <v>267</v>
      </c>
      <c r="K20" s="109"/>
      <c r="L20" s="47" t="str">
        <f>彰化菜單!I15</f>
        <v>木耳蒲瓜</v>
      </c>
      <c r="M20" s="45" t="s">
        <v>215</v>
      </c>
      <c r="N20" s="47"/>
      <c r="O20" s="47" t="str">
        <f>彰化菜單!I16</f>
        <v>深色蔬菜</v>
      </c>
      <c r="P20" s="47" t="s">
        <v>214</v>
      </c>
      <c r="Q20" s="47"/>
      <c r="R20" s="47" t="str">
        <f>彰化菜單!I17</f>
        <v>菇菇湯</v>
      </c>
      <c r="S20" s="45" t="s">
        <v>215</v>
      </c>
      <c r="T20" s="109"/>
      <c r="U20" s="267"/>
      <c r="V20" s="48" t="s">
        <v>188</v>
      </c>
      <c r="W20" s="49" t="s">
        <v>189</v>
      </c>
      <c r="X20" s="50">
        <v>6.9</v>
      </c>
      <c r="AB20" s="29" t="s">
        <v>190</v>
      </c>
      <c r="AC20" s="29" t="s">
        <v>191</v>
      </c>
      <c r="AD20" s="29" t="s">
        <v>192</v>
      </c>
      <c r="AE20" s="29" t="s">
        <v>193</v>
      </c>
      <c r="AG20" s="33"/>
    </row>
    <row r="21" spans="1:37" ht="17.100000000000001" customHeight="1">
      <c r="A21" s="51" t="s">
        <v>194</v>
      </c>
      <c r="B21" s="262"/>
      <c r="C21" s="52" t="s">
        <v>31</v>
      </c>
      <c r="D21" s="59"/>
      <c r="E21" s="54">
        <v>120</v>
      </c>
      <c r="F21" s="99" t="s">
        <v>268</v>
      </c>
      <c r="G21" s="101"/>
      <c r="H21" s="101">
        <v>60</v>
      </c>
      <c r="I21" s="99" t="s">
        <v>269</v>
      </c>
      <c r="J21" s="101"/>
      <c r="K21" s="101">
        <v>50</v>
      </c>
      <c r="L21" s="99" t="s">
        <v>103</v>
      </c>
      <c r="M21" s="101"/>
      <c r="N21" s="101">
        <v>80</v>
      </c>
      <c r="O21" s="60" t="s">
        <v>222</v>
      </c>
      <c r="P21" s="61"/>
      <c r="Q21" s="62">
        <v>100</v>
      </c>
      <c r="R21" s="99" t="s">
        <v>230</v>
      </c>
      <c r="S21" s="101"/>
      <c r="T21" s="101">
        <v>5</v>
      </c>
      <c r="U21" s="268"/>
      <c r="V21" s="64">
        <f>X20*15+X22*5</f>
        <v>115</v>
      </c>
      <c r="W21" s="65" t="s">
        <v>195</v>
      </c>
      <c r="X21" s="66">
        <v>2</v>
      </c>
      <c r="Y21" s="30"/>
      <c r="Z21" s="33" t="s">
        <v>196</v>
      </c>
      <c r="AA21" s="33">
        <v>6</v>
      </c>
      <c r="AB21" s="33">
        <f>AA21*2</f>
        <v>12</v>
      </c>
      <c r="AC21" s="33"/>
      <c r="AD21" s="33">
        <f>AA21*15</f>
        <v>90</v>
      </c>
      <c r="AE21" s="33">
        <f>AB21*4+AD21*4</f>
        <v>408</v>
      </c>
      <c r="AF21" s="33"/>
      <c r="AG21" s="33"/>
      <c r="AH21" s="33"/>
      <c r="AI21" s="33"/>
      <c r="AJ21" s="33"/>
      <c r="AK21" s="33"/>
    </row>
    <row r="22" spans="1:37" ht="17.100000000000001" customHeight="1">
      <c r="A22" s="51">
        <v>7</v>
      </c>
      <c r="B22" s="262"/>
      <c r="C22" s="67"/>
      <c r="D22" s="73"/>
      <c r="E22" s="69"/>
      <c r="F22" s="102" t="s">
        <v>226</v>
      </c>
      <c r="G22" s="102"/>
      <c r="H22" s="102">
        <v>15</v>
      </c>
      <c r="I22" s="103"/>
      <c r="J22" s="102"/>
      <c r="K22" s="89"/>
      <c r="L22" s="102" t="s">
        <v>230</v>
      </c>
      <c r="M22" s="102"/>
      <c r="N22" s="102">
        <v>5</v>
      </c>
      <c r="O22" s="74"/>
      <c r="P22" s="74"/>
      <c r="Q22" s="110"/>
      <c r="R22" s="102" t="s">
        <v>270</v>
      </c>
      <c r="S22" s="102"/>
      <c r="T22" s="102">
        <v>5</v>
      </c>
      <c r="U22" s="268"/>
      <c r="V22" s="76" t="s">
        <v>197</v>
      </c>
      <c r="W22" s="77" t="s">
        <v>198</v>
      </c>
      <c r="X22" s="66">
        <v>2.2999999999999998</v>
      </c>
      <c r="Z22" s="78" t="s">
        <v>199</v>
      </c>
      <c r="AA22" s="33">
        <v>2</v>
      </c>
      <c r="AB22" s="79">
        <f>AA22*7</f>
        <v>14</v>
      </c>
      <c r="AC22" s="33">
        <f>AA22*5</f>
        <v>10</v>
      </c>
      <c r="AD22" s="33" t="s">
        <v>200</v>
      </c>
      <c r="AE22" s="80">
        <f>AB22*4+AC22*9</f>
        <v>146</v>
      </c>
      <c r="AF22" s="78"/>
      <c r="AG22" s="33"/>
      <c r="AH22" s="79"/>
      <c r="AI22" s="33"/>
      <c r="AJ22" s="33"/>
      <c r="AK22" s="80"/>
    </row>
    <row r="23" spans="1:37" ht="17.100000000000001" customHeight="1">
      <c r="A23" s="51" t="s">
        <v>201</v>
      </c>
      <c r="B23" s="262"/>
      <c r="C23" s="81"/>
      <c r="D23" s="68"/>
      <c r="E23" s="74"/>
      <c r="F23" s="102"/>
      <c r="G23" s="89"/>
      <c r="H23" s="89"/>
      <c r="I23" s="103"/>
      <c r="J23" s="89"/>
      <c r="K23" s="89"/>
      <c r="L23" s="103" t="s">
        <v>243</v>
      </c>
      <c r="M23" s="89"/>
      <c r="N23" s="89">
        <v>3</v>
      </c>
      <c r="O23" s="74"/>
      <c r="P23" s="81"/>
      <c r="Q23" s="110"/>
      <c r="R23" s="103" t="s">
        <v>227</v>
      </c>
      <c r="S23" s="89"/>
      <c r="T23" s="89">
        <v>5</v>
      </c>
      <c r="U23" s="268"/>
      <c r="V23" s="64">
        <f>X21*5+X23*5</f>
        <v>22.5</v>
      </c>
      <c r="W23" s="77" t="s">
        <v>202</v>
      </c>
      <c r="X23" s="66">
        <v>2.5</v>
      </c>
      <c r="Y23" s="30"/>
      <c r="Z23" s="29" t="s">
        <v>203</v>
      </c>
      <c r="AA23" s="33">
        <v>2.1</v>
      </c>
      <c r="AB23" s="33">
        <f>AA23*1</f>
        <v>2.1</v>
      </c>
      <c r="AC23" s="33" t="s">
        <v>200</v>
      </c>
      <c r="AD23" s="33">
        <f>AA23*5</f>
        <v>10.5</v>
      </c>
      <c r="AE23" s="33">
        <f>AB23*4+AD23*4</f>
        <v>50.4</v>
      </c>
      <c r="AG23" s="33"/>
      <c r="AH23" s="33"/>
      <c r="AI23" s="33"/>
      <c r="AJ23" s="33"/>
      <c r="AK23" s="33"/>
    </row>
    <row r="24" spans="1:37" ht="17.100000000000001" customHeight="1">
      <c r="A24" s="266" t="s">
        <v>216</v>
      </c>
      <c r="B24" s="262"/>
      <c r="C24" s="83"/>
      <c r="D24" s="89"/>
      <c r="E24" s="69"/>
      <c r="F24" s="102"/>
      <c r="G24" s="89"/>
      <c r="H24" s="114"/>
      <c r="I24" s="89"/>
      <c r="J24" s="89"/>
      <c r="K24" s="89"/>
      <c r="L24" s="157" t="s">
        <v>234</v>
      </c>
      <c r="M24" s="89"/>
      <c r="N24" s="89">
        <v>10</v>
      </c>
      <c r="O24" s="129"/>
      <c r="P24" s="130"/>
      <c r="Q24" s="129"/>
      <c r="R24" s="102" t="s">
        <v>223</v>
      </c>
      <c r="S24" s="89"/>
      <c r="T24" s="89">
        <v>10</v>
      </c>
      <c r="U24" s="268"/>
      <c r="V24" s="76" t="s">
        <v>205</v>
      </c>
      <c r="W24" s="77" t="s">
        <v>206</v>
      </c>
      <c r="X24" s="66"/>
      <c r="Z24" s="29" t="s">
        <v>207</v>
      </c>
      <c r="AA24" s="33">
        <v>2.5</v>
      </c>
      <c r="AB24" s="33"/>
      <c r="AC24" s="33">
        <f>AA24*5</f>
        <v>12.5</v>
      </c>
      <c r="AD24" s="33" t="s">
        <v>200</v>
      </c>
      <c r="AE24" s="33">
        <f>AC24*9</f>
        <v>112.5</v>
      </c>
      <c r="AG24" s="33"/>
      <c r="AH24" s="33"/>
      <c r="AI24" s="33"/>
      <c r="AJ24" s="33"/>
      <c r="AK24" s="33"/>
    </row>
    <row r="25" spans="1:37" ht="17.100000000000001" customHeight="1">
      <c r="A25" s="266"/>
      <c r="B25" s="262"/>
      <c r="C25" s="83"/>
      <c r="D25" s="89"/>
      <c r="E25" s="113"/>
      <c r="F25" s="89"/>
      <c r="G25" s="89"/>
      <c r="H25" s="114"/>
      <c r="I25" s="89"/>
      <c r="J25" s="89"/>
      <c r="K25" s="115"/>
      <c r="L25" s="89"/>
      <c r="M25" s="89"/>
      <c r="N25" s="89"/>
      <c r="O25" s="74"/>
      <c r="P25" s="81"/>
      <c r="Q25" s="110"/>
      <c r="R25" s="83"/>
      <c r="S25" s="89"/>
      <c r="T25" s="89"/>
      <c r="U25" s="268"/>
      <c r="V25" s="64">
        <f>X20*2+X21*7+X22*1</f>
        <v>30.1</v>
      </c>
      <c r="W25" s="85" t="s">
        <v>208</v>
      </c>
      <c r="X25" s="66"/>
      <c r="Y25" s="30"/>
      <c r="Z25" s="29" t="s">
        <v>209</v>
      </c>
      <c r="AD25" s="29">
        <f>AA25*15</f>
        <v>0</v>
      </c>
      <c r="AG25" s="33"/>
    </row>
    <row r="26" spans="1:37" ht="17.100000000000001" customHeight="1">
      <c r="A26" s="87" t="s">
        <v>210</v>
      </c>
      <c r="B26" s="88"/>
      <c r="C26" s="74"/>
      <c r="D26" s="81"/>
      <c r="E26" s="74"/>
      <c r="F26" s="74"/>
      <c r="G26" s="81"/>
      <c r="H26" s="110"/>
      <c r="I26" s="117"/>
      <c r="J26" s="81"/>
      <c r="K26" s="117"/>
      <c r="L26" s="119"/>
      <c r="M26" s="81"/>
      <c r="N26" s="69"/>
      <c r="O26" s="74"/>
      <c r="P26" s="81"/>
      <c r="Q26" s="110"/>
      <c r="R26" s="117"/>
      <c r="S26" s="81"/>
      <c r="T26" s="81"/>
      <c r="U26" s="268"/>
      <c r="V26" s="76" t="s">
        <v>211</v>
      </c>
      <c r="W26" s="91"/>
      <c r="X26" s="66"/>
      <c r="AB26" s="29">
        <f>SUM(AB21:AB25)</f>
        <v>28.1</v>
      </c>
      <c r="AC26" s="29">
        <f>SUM(AC21:AC25)</f>
        <v>22.5</v>
      </c>
      <c r="AD26" s="29">
        <f>SUM(AD21:AD25)</f>
        <v>100.5</v>
      </c>
      <c r="AE26" s="29">
        <f>AB26*4+AC26*9+AD26*4</f>
        <v>716.9</v>
      </c>
      <c r="AG26" s="33"/>
    </row>
    <row r="27" spans="1:37" ht="17.100000000000001" customHeight="1" thickBot="1">
      <c r="A27" s="121"/>
      <c r="B27" s="122"/>
      <c r="C27" s="81"/>
      <c r="D27" s="81"/>
      <c r="E27" s="74"/>
      <c r="F27" s="74"/>
      <c r="G27" s="81"/>
      <c r="H27" s="110"/>
      <c r="I27" s="123"/>
      <c r="J27" s="81"/>
      <c r="K27" s="123"/>
      <c r="L27" s="119"/>
      <c r="M27" s="81"/>
      <c r="N27" s="69"/>
      <c r="O27" s="74"/>
      <c r="P27" s="81"/>
      <c r="Q27" s="110"/>
      <c r="R27" s="123"/>
      <c r="S27" s="81"/>
      <c r="T27" s="123"/>
      <c r="U27" s="269"/>
      <c r="V27" s="94">
        <f>V21*4+V23*9+V25*4</f>
        <v>782.9</v>
      </c>
      <c r="W27" s="95"/>
      <c r="X27" s="66"/>
      <c r="Y27" s="30"/>
      <c r="AB27" s="97">
        <f>AB26*4/AE26</f>
        <v>0.15678616264472034</v>
      </c>
      <c r="AC27" s="97">
        <f>AC26*9/AE26</f>
        <v>0.28246617380387784</v>
      </c>
      <c r="AD27" s="97">
        <f>AD26*4/AE26</f>
        <v>0.56074766355140193</v>
      </c>
      <c r="AG27" s="33"/>
      <c r="AH27" s="97"/>
      <c r="AI27" s="97"/>
      <c r="AJ27" s="97"/>
    </row>
    <row r="28" spans="1:37" ht="17.100000000000001" customHeight="1">
      <c r="A28" s="43">
        <v>6</v>
      </c>
      <c r="B28" s="262"/>
      <c r="C28" s="47" t="str">
        <f>彰化菜單!M12</f>
        <v>蕎麥飯</v>
      </c>
      <c r="D28" s="45" t="s">
        <v>213</v>
      </c>
      <c r="E28" s="47"/>
      <c r="F28" s="47" t="str">
        <f>彰化菜單!M13</f>
        <v>三杯雞</v>
      </c>
      <c r="G28" s="107" t="s">
        <v>215</v>
      </c>
      <c r="H28" s="47"/>
      <c r="I28" s="47" t="str">
        <f>彰化菜單!M14</f>
        <v>脆炒雙花</v>
      </c>
      <c r="J28" s="107" t="s">
        <v>249</v>
      </c>
      <c r="K28" s="126"/>
      <c r="L28" s="47" t="str">
        <f>彰化菜單!M15</f>
        <v>西班牙炒蛋</v>
      </c>
      <c r="M28" s="107" t="s">
        <v>249</v>
      </c>
      <c r="N28" s="47"/>
      <c r="O28" s="47" t="str">
        <f>彰化菜單!M16</f>
        <v>深色蔬菜+豆漿</v>
      </c>
      <c r="P28" s="47" t="s">
        <v>214</v>
      </c>
      <c r="Q28" s="47"/>
      <c r="R28" s="47" t="str">
        <f>彰化菜單!M17</f>
        <v>酸白菜什錦湯(醃)</v>
      </c>
      <c r="S28" s="45" t="s">
        <v>215</v>
      </c>
      <c r="T28" s="126"/>
      <c r="U28" s="267"/>
      <c r="V28" s="48" t="s">
        <v>188</v>
      </c>
      <c r="W28" s="49" t="s">
        <v>189</v>
      </c>
      <c r="X28" s="127">
        <v>6.4</v>
      </c>
      <c r="AB28" s="29" t="s">
        <v>190</v>
      </c>
      <c r="AC28" s="29" t="s">
        <v>191</v>
      </c>
      <c r="AD28" s="29" t="s">
        <v>192</v>
      </c>
      <c r="AE28" s="29" t="s">
        <v>193</v>
      </c>
      <c r="AG28" s="33"/>
    </row>
    <row r="29" spans="1:37" ht="17.100000000000001" customHeight="1">
      <c r="A29" s="51" t="s">
        <v>194</v>
      </c>
      <c r="B29" s="262"/>
      <c r="C29" s="52" t="s">
        <v>31</v>
      </c>
      <c r="D29" s="59"/>
      <c r="E29" s="54">
        <v>80</v>
      </c>
      <c r="F29" s="99" t="s">
        <v>271</v>
      </c>
      <c r="G29" s="101"/>
      <c r="H29" s="101">
        <v>70</v>
      </c>
      <c r="I29" s="99" t="s">
        <v>272</v>
      </c>
      <c r="J29" s="101"/>
      <c r="K29" s="101">
        <v>35</v>
      </c>
      <c r="L29" s="99" t="s">
        <v>273</v>
      </c>
      <c r="M29" s="101"/>
      <c r="N29" s="101">
        <v>35</v>
      </c>
      <c r="O29" s="60" t="s">
        <v>222</v>
      </c>
      <c r="P29" s="61"/>
      <c r="Q29" s="62">
        <v>100</v>
      </c>
      <c r="R29" s="99" t="s">
        <v>274</v>
      </c>
      <c r="S29" s="100" t="s">
        <v>275</v>
      </c>
      <c r="T29" s="101">
        <v>20</v>
      </c>
      <c r="U29" s="264"/>
      <c r="V29" s="64">
        <f>X28*15+X30*5</f>
        <v>108</v>
      </c>
      <c r="W29" s="65" t="s">
        <v>195</v>
      </c>
      <c r="X29" s="128">
        <v>2</v>
      </c>
      <c r="Y29" s="30"/>
      <c r="Z29" s="33" t="s">
        <v>196</v>
      </c>
      <c r="AA29" s="33">
        <v>6</v>
      </c>
      <c r="AB29" s="33">
        <f>AA29*2</f>
        <v>12</v>
      </c>
      <c r="AC29" s="33"/>
      <c r="AD29" s="33">
        <f>AA29*15</f>
        <v>90</v>
      </c>
      <c r="AE29" s="33">
        <f>AB29*4+AD29*4</f>
        <v>408</v>
      </c>
      <c r="AF29" s="33"/>
      <c r="AG29" s="33"/>
      <c r="AH29" s="33"/>
      <c r="AI29" s="33"/>
      <c r="AJ29" s="33"/>
      <c r="AK29" s="33"/>
    </row>
    <row r="30" spans="1:37" ht="17.100000000000001" customHeight="1">
      <c r="A30" s="51">
        <v>8</v>
      </c>
      <c r="B30" s="262"/>
      <c r="C30" s="67" t="s">
        <v>263</v>
      </c>
      <c r="D30" s="73"/>
      <c r="E30" s="69">
        <v>40</v>
      </c>
      <c r="F30" s="102" t="s">
        <v>276</v>
      </c>
      <c r="G30" s="89"/>
      <c r="H30" s="89">
        <v>0.1</v>
      </c>
      <c r="I30" s="103" t="s">
        <v>277</v>
      </c>
      <c r="J30" s="89"/>
      <c r="K30" s="89">
        <v>35</v>
      </c>
      <c r="L30" s="103" t="s">
        <v>254</v>
      </c>
      <c r="M30" s="89"/>
      <c r="N30" s="89">
        <v>15</v>
      </c>
      <c r="O30" s="74"/>
      <c r="P30" s="74"/>
      <c r="Q30" s="110"/>
      <c r="R30" s="102" t="s">
        <v>237</v>
      </c>
      <c r="S30" s="89"/>
      <c r="T30" s="89">
        <v>20</v>
      </c>
      <c r="U30" s="264"/>
      <c r="V30" s="76" t="s">
        <v>197</v>
      </c>
      <c r="W30" s="77" t="s">
        <v>198</v>
      </c>
      <c r="X30" s="128">
        <v>2.4</v>
      </c>
      <c r="Z30" s="78" t="s">
        <v>199</v>
      </c>
      <c r="AA30" s="33">
        <v>2</v>
      </c>
      <c r="AB30" s="79">
        <f>AA30*7</f>
        <v>14</v>
      </c>
      <c r="AC30" s="33">
        <f>AA30*5</f>
        <v>10</v>
      </c>
      <c r="AD30" s="33" t="s">
        <v>200</v>
      </c>
      <c r="AE30" s="80">
        <f>AB30*4+AC30*9</f>
        <v>146</v>
      </c>
      <c r="AF30" s="78"/>
      <c r="AG30" s="33"/>
      <c r="AH30" s="79"/>
      <c r="AI30" s="33"/>
      <c r="AJ30" s="33"/>
      <c r="AK30" s="80"/>
    </row>
    <row r="31" spans="1:37" ht="17.100000000000001" customHeight="1">
      <c r="A31" s="51" t="s">
        <v>201</v>
      </c>
      <c r="B31" s="262"/>
      <c r="C31" s="81"/>
      <c r="D31" s="68"/>
      <c r="E31" s="74"/>
      <c r="F31" s="69"/>
      <c r="G31" s="89"/>
      <c r="H31" s="69"/>
      <c r="I31" s="103" t="s">
        <v>230</v>
      </c>
      <c r="J31" s="89"/>
      <c r="K31" s="89">
        <v>5</v>
      </c>
      <c r="L31" s="103" t="s">
        <v>278</v>
      </c>
      <c r="M31" s="89"/>
      <c r="N31" s="89">
        <v>20</v>
      </c>
      <c r="O31" s="74"/>
      <c r="P31" s="81"/>
      <c r="Q31" s="110"/>
      <c r="R31" s="103" t="s">
        <v>243</v>
      </c>
      <c r="S31" s="89"/>
      <c r="T31" s="89">
        <v>5</v>
      </c>
      <c r="U31" s="264"/>
      <c r="V31" s="64">
        <f>X29*5+X31*5</f>
        <v>22.5</v>
      </c>
      <c r="W31" s="77" t="s">
        <v>202</v>
      </c>
      <c r="X31" s="128">
        <v>2.5</v>
      </c>
      <c r="Y31" s="30"/>
      <c r="Z31" s="29" t="s">
        <v>203</v>
      </c>
      <c r="AA31" s="33">
        <v>1.8</v>
      </c>
      <c r="AB31" s="33">
        <f>AA31*1</f>
        <v>1.8</v>
      </c>
      <c r="AC31" s="33" t="s">
        <v>200</v>
      </c>
      <c r="AD31" s="33">
        <f>AA31*5</f>
        <v>9</v>
      </c>
      <c r="AE31" s="33">
        <f>AB31*4+AD31*4</f>
        <v>43.2</v>
      </c>
      <c r="AG31" s="33"/>
      <c r="AH31" s="33"/>
      <c r="AI31" s="33"/>
      <c r="AJ31" s="33"/>
      <c r="AK31" s="33"/>
    </row>
    <row r="32" spans="1:37" ht="17.100000000000001" customHeight="1">
      <c r="A32" s="266" t="s">
        <v>231</v>
      </c>
      <c r="B32" s="262"/>
      <c r="C32" s="130"/>
      <c r="D32" s="89"/>
      <c r="E32" s="129"/>
      <c r="F32" s="129"/>
      <c r="G32" s="89"/>
      <c r="H32" s="129"/>
      <c r="I32" s="102" t="s">
        <v>243</v>
      </c>
      <c r="J32" s="103"/>
      <c r="K32" s="103">
        <v>3</v>
      </c>
      <c r="L32" s="103" t="s">
        <v>238</v>
      </c>
      <c r="M32" s="89"/>
      <c r="N32" s="89">
        <v>20</v>
      </c>
      <c r="O32" s="129"/>
      <c r="P32" s="130"/>
      <c r="Q32" s="129"/>
      <c r="R32" s="89" t="s">
        <v>234</v>
      </c>
      <c r="S32" s="89"/>
      <c r="T32" s="89">
        <v>5</v>
      </c>
      <c r="U32" s="264"/>
      <c r="V32" s="76" t="s">
        <v>205</v>
      </c>
      <c r="W32" s="77" t="s">
        <v>206</v>
      </c>
      <c r="X32" s="128"/>
      <c r="Z32" s="29" t="s">
        <v>207</v>
      </c>
      <c r="AA32" s="33">
        <v>2.5</v>
      </c>
      <c r="AB32" s="33"/>
      <c r="AC32" s="33">
        <f>AA32*5</f>
        <v>12.5</v>
      </c>
      <c r="AD32" s="33" t="s">
        <v>200</v>
      </c>
      <c r="AE32" s="33">
        <f>AC32*9</f>
        <v>112.5</v>
      </c>
      <c r="AG32" s="33"/>
      <c r="AH32" s="33"/>
      <c r="AI32" s="33"/>
      <c r="AJ32" s="33"/>
      <c r="AK32" s="33"/>
    </row>
    <row r="33" spans="1:33" ht="17.100000000000001" customHeight="1">
      <c r="A33" s="266"/>
      <c r="B33" s="262"/>
      <c r="C33" s="130"/>
      <c r="D33" s="89"/>
      <c r="E33" s="129"/>
      <c r="F33" s="129"/>
      <c r="G33" s="89"/>
      <c r="H33" s="129"/>
      <c r="I33" s="89"/>
      <c r="J33" s="89"/>
      <c r="K33" s="89"/>
      <c r="L33" s="103"/>
      <c r="M33" s="89"/>
      <c r="N33" s="89"/>
      <c r="O33" s="129"/>
      <c r="P33" s="130"/>
      <c r="Q33" s="129"/>
      <c r="R33" s="102"/>
      <c r="S33" s="89"/>
      <c r="T33" s="89"/>
      <c r="U33" s="264"/>
      <c r="V33" s="64">
        <f>X28*2+X29*7+X30*1</f>
        <v>29.2</v>
      </c>
      <c r="W33" s="85" t="s">
        <v>208</v>
      </c>
      <c r="X33" s="128"/>
      <c r="Y33" s="30"/>
      <c r="Z33" s="29" t="s">
        <v>209</v>
      </c>
      <c r="AD33" s="29">
        <f>AA33*15</f>
        <v>0</v>
      </c>
      <c r="AG33" s="33"/>
    </row>
    <row r="34" spans="1:33" ht="17.100000000000001" customHeight="1">
      <c r="A34" s="87" t="s">
        <v>210</v>
      </c>
      <c r="B34" s="88"/>
      <c r="C34" s="81"/>
      <c r="D34" s="89"/>
      <c r="E34" s="74"/>
      <c r="F34" s="74"/>
      <c r="G34" s="89"/>
      <c r="H34" s="74"/>
      <c r="I34" s="74"/>
      <c r="J34" s="89"/>
      <c r="K34" s="74"/>
      <c r="L34" s="102"/>
      <c r="M34" s="89"/>
      <c r="N34" s="89"/>
      <c r="O34" s="74"/>
      <c r="P34" s="81"/>
      <c r="Q34" s="74"/>
      <c r="R34" s="84"/>
      <c r="S34" s="89"/>
      <c r="T34" s="84"/>
      <c r="U34" s="264"/>
      <c r="V34" s="76" t="s">
        <v>211</v>
      </c>
      <c r="W34" s="91"/>
      <c r="X34" s="128"/>
      <c r="AB34" s="29">
        <f>SUM(AB29:AB33)</f>
        <v>27.8</v>
      </c>
      <c r="AC34" s="29">
        <f>SUM(AC29:AC33)</f>
        <v>22.5</v>
      </c>
      <c r="AD34" s="29">
        <f>SUM(AD29:AD33)</f>
        <v>99</v>
      </c>
      <c r="AE34" s="29">
        <f>AB34*4+AC34*9+AD34*4</f>
        <v>709.7</v>
      </c>
      <c r="AG34" s="33"/>
    </row>
    <row r="35" spans="1:33" ht="17.100000000000001" customHeight="1">
      <c r="A35" s="92"/>
      <c r="B35" s="93"/>
      <c r="C35" s="81"/>
      <c r="D35" s="81"/>
      <c r="E35" s="74"/>
      <c r="F35" s="74"/>
      <c r="G35" s="81"/>
      <c r="H35" s="74"/>
      <c r="I35" s="74"/>
      <c r="J35" s="81"/>
      <c r="K35" s="74"/>
      <c r="L35" s="74"/>
      <c r="M35" s="81"/>
      <c r="N35" s="74"/>
      <c r="O35" s="74"/>
      <c r="P35" s="81"/>
      <c r="Q35" s="74"/>
      <c r="R35" s="74"/>
      <c r="S35" s="81"/>
      <c r="T35" s="74"/>
      <c r="U35" s="265"/>
      <c r="V35" s="94">
        <f>V29*4+V31*9+V33*4</f>
        <v>751.3</v>
      </c>
      <c r="W35" s="106"/>
      <c r="X35" s="128"/>
      <c r="Y35" s="30"/>
      <c r="AB35" s="97">
        <f>AB34*4/AE34</f>
        <v>0.15668592362970268</v>
      </c>
      <c r="AC35" s="97">
        <f>AC34*9/AE34</f>
        <v>0.28533183035085247</v>
      </c>
      <c r="AD35" s="97">
        <f>AD34*4/AE34</f>
        <v>0.55798224601944479</v>
      </c>
    </row>
    <row r="36" spans="1:33" ht="17.100000000000001" customHeight="1">
      <c r="A36" s="43">
        <v>6</v>
      </c>
      <c r="B36" s="262"/>
      <c r="C36" s="131" t="str">
        <f>彰化菜單!Q12</f>
        <v>古早味雞肉飯</v>
      </c>
      <c r="D36" s="45" t="s">
        <v>215</v>
      </c>
      <c r="E36" s="131"/>
      <c r="F36" s="131" t="str">
        <f>彰化菜單!Q13</f>
        <v>椒鹽豬柳(炸)</v>
      </c>
      <c r="G36" s="132" t="s">
        <v>258</v>
      </c>
      <c r="H36" s="131"/>
      <c r="I36" s="131" t="str">
        <f>彰化菜單!Q14</f>
        <v>奶皇包(冷)</v>
      </c>
      <c r="J36" s="132" t="s">
        <v>213</v>
      </c>
      <c r="K36" s="131"/>
      <c r="L36" s="131" t="str">
        <f>彰化菜單!Q15</f>
        <v>脆炒鮮筍</v>
      </c>
      <c r="M36" s="132" t="s">
        <v>249</v>
      </c>
      <c r="N36" s="131"/>
      <c r="O36" s="131" t="str">
        <f>彰化菜單!Q16</f>
        <v>淺色蔬菜</v>
      </c>
      <c r="P36" s="131" t="s">
        <v>214</v>
      </c>
      <c r="Q36" s="131"/>
      <c r="R36" s="131" t="str">
        <f>彰化菜單!Q17</f>
        <v>冬瓜薏仁湯</v>
      </c>
      <c r="S36" s="45" t="s">
        <v>215</v>
      </c>
      <c r="T36" s="131"/>
      <c r="U36" s="267"/>
      <c r="V36" s="48" t="s">
        <v>188</v>
      </c>
      <c r="W36" s="49" t="s">
        <v>189</v>
      </c>
      <c r="X36" s="133">
        <v>6.6</v>
      </c>
      <c r="AB36" s="29" t="s">
        <v>190</v>
      </c>
      <c r="AC36" s="29" t="s">
        <v>191</v>
      </c>
      <c r="AD36" s="29" t="s">
        <v>192</v>
      </c>
      <c r="AE36" s="29" t="s">
        <v>193</v>
      </c>
    </row>
    <row r="37" spans="1:33" ht="17.100000000000001" customHeight="1">
      <c r="A37" s="51" t="s">
        <v>194</v>
      </c>
      <c r="B37" s="262"/>
      <c r="C37" s="52" t="s">
        <v>279</v>
      </c>
      <c r="D37" s="99"/>
      <c r="E37" s="99">
        <v>100</v>
      </c>
      <c r="F37" s="100" t="s">
        <v>280</v>
      </c>
      <c r="G37" s="99"/>
      <c r="H37" s="99">
        <v>50</v>
      </c>
      <c r="I37" s="99" t="s">
        <v>281</v>
      </c>
      <c r="J37" s="99" t="s">
        <v>282</v>
      </c>
      <c r="K37" s="99">
        <v>30</v>
      </c>
      <c r="L37" s="99" t="s">
        <v>283</v>
      </c>
      <c r="M37" s="99"/>
      <c r="N37" s="99">
        <v>60</v>
      </c>
      <c r="O37" s="60" t="s">
        <v>222</v>
      </c>
      <c r="P37" s="61"/>
      <c r="Q37" s="62">
        <v>100</v>
      </c>
      <c r="R37" s="100" t="s">
        <v>284</v>
      </c>
      <c r="S37" s="99"/>
      <c r="T37" s="99">
        <v>30</v>
      </c>
      <c r="U37" s="268"/>
      <c r="V37" s="64">
        <f>X36*15+X38*5</f>
        <v>109</v>
      </c>
      <c r="W37" s="65" t="s">
        <v>195</v>
      </c>
      <c r="X37" s="128">
        <v>2</v>
      </c>
      <c r="Y37" s="30"/>
      <c r="Z37" s="33" t="s">
        <v>196</v>
      </c>
      <c r="AA37" s="33">
        <v>5.5</v>
      </c>
      <c r="AB37" s="33">
        <f>AA37*2</f>
        <v>11</v>
      </c>
      <c r="AC37" s="33"/>
      <c r="AD37" s="33">
        <f>AA37*15</f>
        <v>82.5</v>
      </c>
      <c r="AE37" s="33">
        <f>AB37*4+AD37*4</f>
        <v>374</v>
      </c>
    </row>
    <row r="38" spans="1:33" ht="17.100000000000001" customHeight="1">
      <c r="A38" s="51">
        <v>9</v>
      </c>
      <c r="B38" s="262"/>
      <c r="C38" s="67" t="s">
        <v>285</v>
      </c>
      <c r="D38" s="68"/>
      <c r="E38" s="68">
        <v>20</v>
      </c>
      <c r="F38" s="102" t="s">
        <v>286</v>
      </c>
      <c r="G38" s="89"/>
      <c r="H38" s="89">
        <v>30</v>
      </c>
      <c r="I38" s="103"/>
      <c r="J38" s="89"/>
      <c r="K38" s="89"/>
      <c r="L38" s="103" t="s">
        <v>230</v>
      </c>
      <c r="M38" s="89"/>
      <c r="N38" s="89">
        <v>5</v>
      </c>
      <c r="O38" s="74"/>
      <c r="P38" s="74"/>
      <c r="Q38" s="110"/>
      <c r="R38" s="103" t="s">
        <v>287</v>
      </c>
      <c r="S38" s="102"/>
      <c r="T38" s="102">
        <v>5</v>
      </c>
      <c r="U38" s="268"/>
      <c r="V38" s="76" t="s">
        <v>197</v>
      </c>
      <c r="W38" s="77" t="s">
        <v>198</v>
      </c>
      <c r="X38" s="128">
        <v>2</v>
      </c>
      <c r="Z38" s="78" t="s">
        <v>199</v>
      </c>
      <c r="AA38" s="33">
        <v>2</v>
      </c>
      <c r="AB38" s="79">
        <f>AA38*7</f>
        <v>14</v>
      </c>
      <c r="AC38" s="33">
        <f>AA38*5</f>
        <v>10</v>
      </c>
      <c r="AD38" s="33" t="s">
        <v>200</v>
      </c>
      <c r="AE38" s="80">
        <f>AB38*4+AC38*9</f>
        <v>146</v>
      </c>
    </row>
    <row r="39" spans="1:33" ht="17.100000000000001" customHeight="1">
      <c r="A39" s="51" t="s">
        <v>201</v>
      </c>
      <c r="B39" s="262"/>
      <c r="C39" s="84" t="s">
        <v>266</v>
      </c>
      <c r="D39" s="84"/>
      <c r="E39" s="84">
        <v>0.1</v>
      </c>
      <c r="F39" s="103"/>
      <c r="G39" s="89"/>
      <c r="H39" s="89"/>
      <c r="I39" s="103"/>
      <c r="J39" s="103"/>
      <c r="K39" s="103"/>
      <c r="L39" s="102" t="s">
        <v>243</v>
      </c>
      <c r="M39" s="89"/>
      <c r="N39" s="89">
        <v>5</v>
      </c>
      <c r="O39" s="74"/>
      <c r="P39" s="81"/>
      <c r="Q39" s="110"/>
      <c r="R39" s="103" t="s">
        <v>228</v>
      </c>
      <c r="S39" s="89"/>
      <c r="T39" s="89">
        <v>10</v>
      </c>
      <c r="U39" s="268"/>
      <c r="V39" s="64">
        <f>X37*5+X39*5</f>
        <v>22.5</v>
      </c>
      <c r="W39" s="77" t="s">
        <v>202</v>
      </c>
      <c r="X39" s="128">
        <v>2.5</v>
      </c>
      <c r="Y39" s="30"/>
      <c r="Z39" s="29" t="s">
        <v>203</v>
      </c>
      <c r="AA39" s="33">
        <v>2.8</v>
      </c>
      <c r="AB39" s="33">
        <f>AA39*1</f>
        <v>2.8</v>
      </c>
      <c r="AC39" s="33" t="s">
        <v>200</v>
      </c>
      <c r="AD39" s="33">
        <f>AA39*5</f>
        <v>14</v>
      </c>
      <c r="AE39" s="33">
        <f>AB39*4+AD39*4</f>
        <v>67.2</v>
      </c>
    </row>
    <row r="40" spans="1:33" ht="17.100000000000001" customHeight="1">
      <c r="A40" s="266" t="s">
        <v>244</v>
      </c>
      <c r="B40" s="262"/>
      <c r="C40" s="157"/>
      <c r="D40" s="84"/>
      <c r="E40" s="84"/>
      <c r="F40" s="83"/>
      <c r="G40" s="84"/>
      <c r="H40" s="84"/>
      <c r="I40" s="103"/>
      <c r="J40" s="89"/>
      <c r="K40" s="89"/>
      <c r="L40" s="102"/>
      <c r="M40" s="89"/>
      <c r="N40" s="89"/>
      <c r="O40" s="129"/>
      <c r="P40" s="130"/>
      <c r="Q40" s="129"/>
      <c r="R40" s="89" t="s">
        <v>288</v>
      </c>
      <c r="S40" s="89"/>
      <c r="T40" s="89">
        <v>0.1</v>
      </c>
      <c r="U40" s="268"/>
      <c r="V40" s="76" t="s">
        <v>205</v>
      </c>
      <c r="W40" s="77" t="s">
        <v>206</v>
      </c>
      <c r="X40" s="128"/>
      <c r="Z40" s="29" t="s">
        <v>207</v>
      </c>
      <c r="AA40" s="33">
        <v>2.5</v>
      </c>
      <c r="AB40" s="33"/>
      <c r="AC40" s="33">
        <f>AA40*5</f>
        <v>12.5</v>
      </c>
      <c r="AD40" s="33" t="s">
        <v>200</v>
      </c>
      <c r="AE40" s="33">
        <f>AC40*9</f>
        <v>112.5</v>
      </c>
    </row>
    <row r="41" spans="1:33" ht="17.100000000000001" customHeight="1">
      <c r="A41" s="266"/>
      <c r="B41" s="262"/>
      <c r="C41" s="84"/>
      <c r="D41" s="84"/>
      <c r="E41" s="84"/>
      <c r="F41" s="134"/>
      <c r="G41" s="135"/>
      <c r="H41" s="84"/>
      <c r="I41" s="89"/>
      <c r="J41" s="89"/>
      <c r="K41" s="89"/>
      <c r="L41" s="136"/>
      <c r="M41" s="137"/>
      <c r="N41" s="137"/>
      <c r="O41" s="134"/>
      <c r="P41" s="135"/>
      <c r="Q41" s="134"/>
      <c r="R41" s="83"/>
      <c r="S41" s="84"/>
      <c r="T41" s="84"/>
      <c r="U41" s="268"/>
      <c r="V41" s="64">
        <f>X36*2+X37*7+X38*1</f>
        <v>29.2</v>
      </c>
      <c r="W41" s="85" t="s">
        <v>208</v>
      </c>
      <c r="X41" s="128"/>
      <c r="Y41" s="30"/>
      <c r="Z41" s="29" t="s">
        <v>209</v>
      </c>
      <c r="AD41" s="29">
        <f>AA41*15</f>
        <v>0</v>
      </c>
    </row>
    <row r="42" spans="1:33" ht="17.100000000000001" customHeight="1">
      <c r="A42" s="87" t="s">
        <v>210</v>
      </c>
      <c r="B42" s="88"/>
      <c r="C42" s="157"/>
      <c r="D42" s="84"/>
      <c r="E42" s="84"/>
      <c r="F42" s="117"/>
      <c r="G42" s="118"/>
      <c r="H42" s="117"/>
      <c r="I42" s="117"/>
      <c r="J42" s="118"/>
      <c r="K42" s="117"/>
      <c r="L42" s="117"/>
      <c r="M42" s="118"/>
      <c r="N42" s="117"/>
      <c r="O42" s="117"/>
      <c r="P42" s="118"/>
      <c r="Q42" s="117"/>
      <c r="R42" s="117"/>
      <c r="S42" s="118"/>
      <c r="T42" s="118"/>
      <c r="U42" s="264"/>
      <c r="V42" s="76" t="s">
        <v>211</v>
      </c>
      <c r="W42" s="91"/>
      <c r="X42" s="128"/>
      <c r="AB42" s="29">
        <f>SUM(AB37:AB41)</f>
        <v>27.8</v>
      </c>
      <c r="AC42" s="29">
        <f>SUM(AC37:AC41)</f>
        <v>22.5</v>
      </c>
      <c r="AD42" s="29">
        <f>SUM(AD37:AD41)</f>
        <v>96.5</v>
      </c>
      <c r="AE42" s="29">
        <f>AB42*4+AC42*9+AD42*4</f>
        <v>699.7</v>
      </c>
    </row>
    <row r="43" spans="1:33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0"/>
      <c r="V43" s="144">
        <f>V37*4+V39*9+V41*4</f>
        <v>755.3</v>
      </c>
      <c r="W43" s="145"/>
      <c r="X43" s="146"/>
      <c r="Y43" s="30"/>
      <c r="AB43" s="97">
        <f>AB42*4/AE42</f>
        <v>0.15892525368014862</v>
      </c>
      <c r="AC43" s="97">
        <f>AC42*9/AE42</f>
        <v>0.28940974703444333</v>
      </c>
      <c r="AD43" s="97">
        <f>AD42*4/AE42</f>
        <v>0.55166499928540802</v>
      </c>
    </row>
    <row r="45" spans="1:33">
      <c r="V45" s="29"/>
      <c r="X45" s="33"/>
    </row>
    <row r="46" spans="1:33">
      <c r="V46" s="29"/>
      <c r="X46" s="33"/>
    </row>
    <row r="47" spans="1:33">
      <c r="V47" s="29"/>
      <c r="X47" s="33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40" zoomScale="85" zoomScaleNormal="85" workbookViewId="0">
      <selection activeCell="O54" sqref="O54"/>
    </sheetView>
  </sheetViews>
  <sheetFormatPr defaultColWidth="9" defaultRowHeight="21"/>
  <cols>
    <col min="1" max="1" width="5.6640625" style="33" customWidth="1"/>
    <col min="2" max="2" width="0" style="29" hidden="1" customWidth="1"/>
    <col min="3" max="3" width="12.6640625" style="29" customWidth="1"/>
    <col min="4" max="4" width="4.6640625" style="147" customWidth="1"/>
    <col min="5" max="5" width="4.6640625" style="29" customWidth="1"/>
    <col min="6" max="6" width="12.6640625" style="29" customWidth="1"/>
    <col min="7" max="7" width="4.6640625" style="147" customWidth="1"/>
    <col min="8" max="8" width="4.6640625" style="29" customWidth="1"/>
    <col min="9" max="9" width="12.6640625" style="29" customWidth="1"/>
    <col min="10" max="10" width="4.6640625" style="147" customWidth="1"/>
    <col min="11" max="11" width="4.6640625" style="29" customWidth="1"/>
    <col min="12" max="12" width="12.6640625" style="29" customWidth="1"/>
    <col min="13" max="13" width="4.6640625" style="147" customWidth="1"/>
    <col min="14" max="14" width="4.6640625" style="29" customWidth="1"/>
    <col min="15" max="15" width="12.6640625" style="29" customWidth="1"/>
    <col min="16" max="16" width="4.6640625" style="147" customWidth="1"/>
    <col min="17" max="17" width="4.6640625" style="29" customWidth="1"/>
    <col min="18" max="18" width="12.6640625" style="29" customWidth="1"/>
    <col min="19" max="19" width="4.6640625" style="147" customWidth="1"/>
    <col min="20" max="20" width="4.6640625" style="29" customWidth="1"/>
    <col min="21" max="21" width="5.6640625" style="29" customWidth="1"/>
    <col min="22" max="22" width="12.6640625" style="151" customWidth="1"/>
    <col min="23" max="23" width="12.6640625" style="152" customWidth="1"/>
    <col min="24" max="24" width="5.6640625" style="153" customWidth="1"/>
    <col min="25" max="25" width="6.6640625" style="29" customWidth="1"/>
    <col min="26" max="26" width="6" style="29" hidden="1" customWidth="1"/>
    <col min="27" max="27" width="5.44140625" style="33" hidden="1" customWidth="1"/>
    <col min="28" max="28" width="7.77734375" style="29" hidden="1" customWidth="1"/>
    <col min="29" max="29" width="8" style="29" hidden="1" customWidth="1"/>
    <col min="30" max="30" width="7.88671875" style="29" hidden="1" customWidth="1"/>
    <col min="31" max="31" width="7.44140625" style="29" hidden="1" customWidth="1"/>
    <col min="32" max="16384" width="9" style="29"/>
  </cols>
  <sheetData>
    <row r="1" spans="1:37" s="24" customFormat="1" ht="20.100000000000001" customHeight="1">
      <c r="A1" s="158" t="s">
        <v>0</v>
      </c>
      <c r="B1" s="159"/>
      <c r="C1" s="159"/>
      <c r="D1" s="159"/>
      <c r="E1" s="159"/>
      <c r="F1" s="159"/>
      <c r="G1" s="274" t="s">
        <v>289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5"/>
      <c r="Y1" s="23"/>
      <c r="AA1" s="25"/>
    </row>
    <row r="2" spans="1:37" ht="17.100000000000001" customHeight="1" thickBot="1">
      <c r="A2" s="160" t="s">
        <v>175</v>
      </c>
      <c r="B2" s="3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28"/>
      <c r="U2" s="28"/>
      <c r="V2" s="30"/>
      <c r="W2" s="31"/>
      <c r="X2" s="161"/>
      <c r="Y2" s="30"/>
    </row>
    <row r="3" spans="1:37" ht="17.100000000000001" customHeight="1">
      <c r="A3" s="34" t="s">
        <v>176</v>
      </c>
      <c r="B3" s="35" t="s">
        <v>177</v>
      </c>
      <c r="C3" s="36" t="s">
        <v>178</v>
      </c>
      <c r="D3" s="37" t="s">
        <v>179</v>
      </c>
      <c r="E3" s="37" t="s">
        <v>180</v>
      </c>
      <c r="F3" s="36" t="s">
        <v>181</v>
      </c>
      <c r="G3" s="37" t="s">
        <v>179</v>
      </c>
      <c r="H3" s="37" t="s">
        <v>180</v>
      </c>
      <c r="I3" s="36" t="s">
        <v>182</v>
      </c>
      <c r="J3" s="37" t="s">
        <v>179</v>
      </c>
      <c r="K3" s="37" t="s">
        <v>180</v>
      </c>
      <c r="L3" s="36" t="s">
        <v>182</v>
      </c>
      <c r="M3" s="37" t="s">
        <v>179</v>
      </c>
      <c r="N3" s="37" t="s">
        <v>180</v>
      </c>
      <c r="O3" s="36" t="s">
        <v>182</v>
      </c>
      <c r="P3" s="37" t="s">
        <v>179</v>
      </c>
      <c r="Q3" s="37" t="s">
        <v>180</v>
      </c>
      <c r="R3" s="38" t="s">
        <v>183</v>
      </c>
      <c r="S3" s="37" t="s">
        <v>179</v>
      </c>
      <c r="T3" s="37" t="s">
        <v>180</v>
      </c>
      <c r="U3" s="39" t="s">
        <v>184</v>
      </c>
      <c r="V3" s="40" t="s">
        <v>185</v>
      </c>
      <c r="W3" s="41" t="s">
        <v>186</v>
      </c>
      <c r="X3" s="42" t="s">
        <v>187</v>
      </c>
      <c r="Y3" s="33"/>
      <c r="Z3" s="33"/>
      <c r="AG3" s="33"/>
    </row>
    <row r="4" spans="1:37" ht="17.100000000000001" customHeight="1">
      <c r="A4" s="43">
        <v>6</v>
      </c>
      <c r="B4" s="261"/>
      <c r="C4" s="162" t="str">
        <f>彰化菜單!A21</f>
        <v>白飯</v>
      </c>
      <c r="D4" s="131" t="s">
        <v>213</v>
      </c>
      <c r="E4" s="163"/>
      <c r="F4" s="162" t="str">
        <f>彰化菜單!A22</f>
        <v>鹽酥雞(炸)</v>
      </c>
      <c r="G4" s="132" t="s">
        <v>258</v>
      </c>
      <c r="H4" s="163"/>
      <c r="I4" s="162" t="str">
        <f>彰化菜單!A23</f>
        <v>醬爆干片(豆)</v>
      </c>
      <c r="J4" s="132" t="s">
        <v>215</v>
      </c>
      <c r="K4" s="163"/>
      <c r="L4" s="162" t="str">
        <f>彰化菜單!A24</f>
        <v>鐵板銀芽</v>
      </c>
      <c r="M4" s="132" t="s">
        <v>215</v>
      </c>
      <c r="N4" s="163"/>
      <c r="O4" s="162" t="str">
        <f>彰化菜單!A25</f>
        <v>淺色蔬菜</v>
      </c>
      <c r="P4" s="132" t="s">
        <v>214</v>
      </c>
      <c r="Q4" s="163"/>
      <c r="R4" s="162" t="str">
        <f>彰化菜單!A26</f>
        <v>酸辣湯(豆)</v>
      </c>
      <c r="S4" s="132" t="s">
        <v>215</v>
      </c>
      <c r="T4" s="164"/>
      <c r="U4" s="263"/>
      <c r="V4" s="48" t="s">
        <v>188</v>
      </c>
      <c r="W4" s="49" t="s">
        <v>189</v>
      </c>
      <c r="X4" s="50">
        <v>6</v>
      </c>
      <c r="AC4" s="29" t="s">
        <v>191</v>
      </c>
      <c r="AD4" s="29" t="s">
        <v>192</v>
      </c>
      <c r="AE4" s="29" t="s">
        <v>193</v>
      </c>
      <c r="AG4" s="33"/>
    </row>
    <row r="5" spans="1:37" ht="17.100000000000001" customHeight="1">
      <c r="A5" s="51" t="s">
        <v>194</v>
      </c>
      <c r="B5" s="262"/>
      <c r="C5" s="52" t="s">
        <v>31</v>
      </c>
      <c r="D5" s="59"/>
      <c r="E5" s="54">
        <v>120</v>
      </c>
      <c r="F5" s="165" t="s">
        <v>250</v>
      </c>
      <c r="G5" s="166"/>
      <c r="H5" s="167">
        <v>60</v>
      </c>
      <c r="I5" s="99" t="s">
        <v>290</v>
      </c>
      <c r="J5" s="100" t="s">
        <v>246</v>
      </c>
      <c r="K5" s="100">
        <v>25</v>
      </c>
      <c r="L5" s="99" t="s">
        <v>239</v>
      </c>
      <c r="M5" s="101"/>
      <c r="N5" s="101">
        <v>60</v>
      </c>
      <c r="O5" s="60" t="s">
        <v>222</v>
      </c>
      <c r="P5" s="61"/>
      <c r="Q5" s="62">
        <v>100</v>
      </c>
      <c r="R5" s="99" t="s">
        <v>291</v>
      </c>
      <c r="S5" s="99" t="s">
        <v>246</v>
      </c>
      <c r="T5" s="99">
        <v>15</v>
      </c>
      <c r="U5" s="264"/>
      <c r="V5" s="64">
        <f>X4*15+X6*5</f>
        <v>101.5</v>
      </c>
      <c r="W5" s="65" t="s">
        <v>195</v>
      </c>
      <c r="X5" s="66">
        <v>2</v>
      </c>
      <c r="Y5" s="30"/>
      <c r="Z5" s="33"/>
      <c r="AB5" s="33"/>
      <c r="AC5" s="33"/>
      <c r="AD5" s="33">
        <f>AA5*15</f>
        <v>0</v>
      </c>
      <c r="AE5" s="33">
        <f>AB5*4+AD5*4</f>
        <v>0</v>
      </c>
      <c r="AF5" s="33"/>
      <c r="AG5" s="33"/>
      <c r="AH5" s="33"/>
      <c r="AI5" s="33"/>
      <c r="AJ5" s="33"/>
      <c r="AK5" s="33"/>
    </row>
    <row r="6" spans="1:37" ht="17.100000000000001" customHeight="1">
      <c r="A6" s="51">
        <v>12</v>
      </c>
      <c r="B6" s="262"/>
      <c r="C6" s="67"/>
      <c r="D6" s="73"/>
      <c r="E6" s="69"/>
      <c r="F6" s="83"/>
      <c r="G6" s="84"/>
      <c r="H6" s="90"/>
      <c r="I6" s="102" t="s">
        <v>225</v>
      </c>
      <c r="J6" s="89"/>
      <c r="K6" s="89">
        <v>15</v>
      </c>
      <c r="L6" s="89" t="s">
        <v>230</v>
      </c>
      <c r="M6" s="89"/>
      <c r="N6" s="89">
        <v>5</v>
      </c>
      <c r="O6" s="74"/>
      <c r="P6" s="74"/>
      <c r="Q6" s="110"/>
      <c r="R6" s="103" t="s">
        <v>230</v>
      </c>
      <c r="S6" s="89"/>
      <c r="T6" s="89">
        <v>10</v>
      </c>
      <c r="U6" s="264"/>
      <c r="V6" s="76" t="s">
        <v>197</v>
      </c>
      <c r="W6" s="77" t="s">
        <v>198</v>
      </c>
      <c r="X6" s="66">
        <v>2.2999999999999998</v>
      </c>
      <c r="Z6" s="78"/>
      <c r="AB6" s="79"/>
      <c r="AC6" s="33">
        <f>AA6*5</f>
        <v>0</v>
      </c>
      <c r="AD6" s="33" t="s">
        <v>200</v>
      </c>
      <c r="AE6" s="80">
        <f>AB6*4+AC6*9</f>
        <v>0</v>
      </c>
      <c r="AF6" s="78"/>
      <c r="AG6" s="33"/>
      <c r="AH6" s="79"/>
      <c r="AI6" s="33"/>
      <c r="AJ6" s="33"/>
      <c r="AK6" s="80"/>
    </row>
    <row r="7" spans="1:37" ht="17.100000000000001" customHeight="1">
      <c r="A7" s="51" t="s">
        <v>201</v>
      </c>
      <c r="B7" s="262"/>
      <c r="C7" s="81"/>
      <c r="D7" s="68"/>
      <c r="E7" s="74"/>
      <c r="F7" s="83"/>
      <c r="G7" s="84"/>
      <c r="H7" s="90"/>
      <c r="I7" s="84" t="s">
        <v>226</v>
      </c>
      <c r="J7" s="84"/>
      <c r="K7" s="84">
        <v>10</v>
      </c>
      <c r="L7" s="89" t="s">
        <v>292</v>
      </c>
      <c r="M7" s="89"/>
      <c r="N7" s="89">
        <v>5</v>
      </c>
      <c r="O7" s="134"/>
      <c r="P7" s="134"/>
      <c r="Q7" s="134"/>
      <c r="R7" s="89" t="s">
        <v>262</v>
      </c>
      <c r="S7" s="89"/>
      <c r="T7" s="89">
        <v>20</v>
      </c>
      <c r="U7" s="264"/>
      <c r="V7" s="64">
        <f>X5*5+X7*5</f>
        <v>22.5</v>
      </c>
      <c r="W7" s="77" t="s">
        <v>202</v>
      </c>
      <c r="X7" s="66">
        <v>2.5</v>
      </c>
      <c r="Y7" s="30"/>
      <c r="AB7" s="33"/>
      <c r="AC7" s="33" t="s">
        <v>200</v>
      </c>
      <c r="AD7" s="33">
        <f>AA7*5</f>
        <v>0</v>
      </c>
      <c r="AE7" s="33">
        <f>AB7*4+AD7*4</f>
        <v>0</v>
      </c>
      <c r="AG7" s="33"/>
      <c r="AH7" s="33"/>
      <c r="AI7" s="33"/>
      <c r="AJ7" s="33"/>
      <c r="AK7" s="33"/>
    </row>
    <row r="8" spans="1:37" ht="17.100000000000001" customHeight="1">
      <c r="A8" s="266" t="s">
        <v>204</v>
      </c>
      <c r="B8" s="262"/>
      <c r="C8" s="74"/>
      <c r="D8" s="74"/>
      <c r="E8" s="74"/>
      <c r="F8" s="84"/>
      <c r="G8" s="84"/>
      <c r="H8" s="105"/>
      <c r="I8" s="83"/>
      <c r="J8" s="84"/>
      <c r="K8" s="84"/>
      <c r="L8" s="89"/>
      <c r="M8" s="89"/>
      <c r="N8" s="89"/>
      <c r="O8" s="134"/>
      <c r="P8" s="134"/>
      <c r="Q8" s="134"/>
      <c r="R8" s="89" t="s">
        <v>273</v>
      </c>
      <c r="S8" s="89"/>
      <c r="T8" s="89">
        <v>5</v>
      </c>
      <c r="U8" s="264"/>
      <c r="V8" s="76" t="s">
        <v>205</v>
      </c>
      <c r="W8" s="77" t="s">
        <v>206</v>
      </c>
      <c r="X8" s="66"/>
      <c r="AB8" s="33"/>
      <c r="AC8" s="33">
        <f>AA8*5</f>
        <v>0</v>
      </c>
      <c r="AD8" s="33" t="s">
        <v>200</v>
      </c>
      <c r="AE8" s="33">
        <f>AC8*9</f>
        <v>0</v>
      </c>
      <c r="AG8" s="33"/>
      <c r="AH8" s="33"/>
      <c r="AI8" s="33"/>
      <c r="AJ8" s="33"/>
      <c r="AK8" s="33"/>
    </row>
    <row r="9" spans="1:37" ht="17.100000000000001" customHeight="1">
      <c r="A9" s="266"/>
      <c r="B9" s="262"/>
      <c r="C9" s="74"/>
      <c r="D9" s="74"/>
      <c r="E9" s="74"/>
      <c r="F9" s="90"/>
      <c r="G9" s="90"/>
      <c r="H9" s="105"/>
      <c r="I9" s="90"/>
      <c r="J9" s="90"/>
      <c r="K9" s="90"/>
      <c r="L9" s="89"/>
      <c r="M9" s="89"/>
      <c r="N9" s="89"/>
      <c r="O9" s="74"/>
      <c r="P9" s="81"/>
      <c r="Q9" s="74"/>
      <c r="R9" s="89" t="s">
        <v>256</v>
      </c>
      <c r="S9" s="89"/>
      <c r="T9" s="89">
        <v>5</v>
      </c>
      <c r="U9" s="264"/>
      <c r="V9" s="64">
        <f>X4*2+X5*7+X6*1</f>
        <v>28.3</v>
      </c>
      <c r="W9" s="85" t="s">
        <v>208</v>
      </c>
      <c r="X9" s="86"/>
      <c r="Y9" s="30"/>
      <c r="AD9" s="29">
        <f>AA9*15</f>
        <v>0</v>
      </c>
      <c r="AG9" s="33"/>
    </row>
    <row r="10" spans="1:37" ht="17.100000000000001" customHeight="1">
      <c r="A10" s="87" t="s">
        <v>210</v>
      </c>
      <c r="B10" s="88"/>
      <c r="C10" s="129"/>
      <c r="D10" s="130"/>
      <c r="E10" s="74"/>
      <c r="F10" s="129"/>
      <c r="G10" s="130"/>
      <c r="H10" s="129"/>
      <c r="I10" s="129"/>
      <c r="J10" s="130"/>
      <c r="K10" s="130"/>
      <c r="L10" s="129"/>
      <c r="M10" s="130"/>
      <c r="N10" s="130"/>
      <c r="O10" s="129"/>
      <c r="P10" s="130"/>
      <c r="Q10" s="129"/>
      <c r="R10" s="90"/>
      <c r="S10" s="90"/>
      <c r="T10" s="90"/>
      <c r="U10" s="264"/>
      <c r="V10" s="76" t="s">
        <v>211</v>
      </c>
      <c r="W10" s="91"/>
      <c r="X10" s="66"/>
      <c r="AC10" s="29">
        <f>SUM(AC5:AC9)</f>
        <v>0</v>
      </c>
      <c r="AD10" s="29">
        <f>SUM(AD5:AD9)</f>
        <v>0</v>
      </c>
      <c r="AE10" s="29">
        <f>AB10*4+AC10*9+AD10*4</f>
        <v>0</v>
      </c>
      <c r="AG10" s="33"/>
    </row>
    <row r="11" spans="1:37" ht="17.100000000000001" customHeight="1">
      <c r="A11" s="92"/>
      <c r="B11" s="93"/>
      <c r="C11" s="168"/>
      <c r="D11" s="168"/>
      <c r="E11" s="74"/>
      <c r="F11" s="169"/>
      <c r="G11" s="168"/>
      <c r="H11" s="169"/>
      <c r="I11" s="169"/>
      <c r="J11" s="168"/>
      <c r="K11" s="168"/>
      <c r="L11" s="169"/>
      <c r="M11" s="168"/>
      <c r="N11" s="169"/>
      <c r="O11" s="169"/>
      <c r="P11" s="168"/>
      <c r="Q11" s="169"/>
      <c r="R11" s="169"/>
      <c r="S11" s="168"/>
      <c r="T11" s="168"/>
      <c r="U11" s="265"/>
      <c r="V11" s="94">
        <f>V5*4+V7*9+V9*4</f>
        <v>721.7</v>
      </c>
      <c r="W11" s="95"/>
      <c r="X11" s="96"/>
      <c r="Y11" s="30"/>
      <c r="AB11" s="97"/>
      <c r="AC11" s="97" t="e">
        <f>AC10*9/AE10</f>
        <v>#DIV/0!</v>
      </c>
      <c r="AD11" s="97" t="e">
        <f>AD10*4/AE10</f>
        <v>#DIV/0!</v>
      </c>
    </row>
    <row r="12" spans="1:37" ht="17.100000000000001" customHeight="1">
      <c r="A12" s="43">
        <v>6</v>
      </c>
      <c r="B12" s="261"/>
      <c r="C12" s="44" t="str">
        <f>彰化菜單!E21</f>
        <v>糙米飯</v>
      </c>
      <c r="D12" s="44" t="s">
        <v>213</v>
      </c>
      <c r="E12" s="44"/>
      <c r="F12" s="44" t="str">
        <f>彰化菜單!E22</f>
        <v>醬燒里肌</v>
      </c>
      <c r="G12" s="45" t="s">
        <v>217</v>
      </c>
      <c r="H12" s="44"/>
      <c r="I12" s="44" t="str">
        <f>彰化菜單!E23</f>
        <v>海帶三絲(豆)</v>
      </c>
      <c r="J12" s="45" t="s">
        <v>215</v>
      </c>
      <c r="K12" s="44"/>
      <c r="L12" s="44" t="str">
        <f>彰化菜單!E24</f>
        <v>鮮筍羹 (加)</v>
      </c>
      <c r="M12" s="45" t="s">
        <v>215</v>
      </c>
      <c r="N12" s="44"/>
      <c r="O12" s="44" t="str">
        <f>彰化菜單!E25</f>
        <v>淺色蔬菜</v>
      </c>
      <c r="P12" s="44" t="s">
        <v>214</v>
      </c>
      <c r="Q12" s="44"/>
      <c r="R12" s="44" t="str">
        <f>彰化菜單!E26</f>
        <v>玉米蛋花湯</v>
      </c>
      <c r="S12" s="44" t="s">
        <v>215</v>
      </c>
      <c r="T12" s="44"/>
      <c r="U12" s="263"/>
      <c r="V12" s="48" t="s">
        <v>188</v>
      </c>
      <c r="W12" s="49" t="s">
        <v>189</v>
      </c>
      <c r="X12" s="50">
        <v>6.2</v>
      </c>
      <c r="AC12" s="29" t="s">
        <v>191</v>
      </c>
      <c r="AD12" s="29" t="s">
        <v>192</v>
      </c>
      <c r="AE12" s="29" t="s">
        <v>193</v>
      </c>
    </row>
    <row r="13" spans="1:37" ht="17.100000000000001" customHeight="1">
      <c r="A13" s="51" t="s">
        <v>194</v>
      </c>
      <c r="B13" s="262"/>
      <c r="C13" s="52" t="s">
        <v>31</v>
      </c>
      <c r="D13" s="59"/>
      <c r="E13" s="54">
        <v>80</v>
      </c>
      <c r="F13" s="100" t="s">
        <v>293</v>
      </c>
      <c r="G13" s="100"/>
      <c r="H13" s="100">
        <v>50</v>
      </c>
      <c r="I13" s="99" t="s">
        <v>294</v>
      </c>
      <c r="J13" s="101"/>
      <c r="K13" s="101">
        <v>20</v>
      </c>
      <c r="L13" s="99" t="s">
        <v>295</v>
      </c>
      <c r="M13" s="99"/>
      <c r="N13" s="99">
        <v>60</v>
      </c>
      <c r="O13" s="60" t="s">
        <v>222</v>
      </c>
      <c r="P13" s="61"/>
      <c r="Q13" s="62">
        <v>100</v>
      </c>
      <c r="R13" s="99" t="s">
        <v>238</v>
      </c>
      <c r="S13" s="100"/>
      <c r="T13" s="100">
        <v>15</v>
      </c>
      <c r="U13" s="264"/>
      <c r="V13" s="64">
        <f>X12*15+X14*5</f>
        <v>103</v>
      </c>
      <c r="W13" s="65" t="s">
        <v>195</v>
      </c>
      <c r="X13" s="66">
        <v>2</v>
      </c>
      <c r="Y13" s="30"/>
      <c r="Z13" s="33"/>
      <c r="AB13" s="33"/>
      <c r="AC13" s="33"/>
      <c r="AD13" s="33">
        <f>AA13*15</f>
        <v>0</v>
      </c>
      <c r="AE13" s="33">
        <f>AB13*4+AD13*4</f>
        <v>0</v>
      </c>
    </row>
    <row r="14" spans="1:37" ht="17.100000000000001" customHeight="1">
      <c r="A14" s="51">
        <v>13</v>
      </c>
      <c r="B14" s="262"/>
      <c r="C14" s="67" t="s">
        <v>296</v>
      </c>
      <c r="D14" s="73"/>
      <c r="E14" s="69">
        <v>40</v>
      </c>
      <c r="F14" s="102"/>
      <c r="G14" s="89"/>
      <c r="H14" s="89"/>
      <c r="I14" s="103" t="s">
        <v>297</v>
      </c>
      <c r="J14" s="103" t="s">
        <v>246</v>
      </c>
      <c r="K14" s="89">
        <v>20</v>
      </c>
      <c r="L14" s="102" t="s">
        <v>230</v>
      </c>
      <c r="M14" s="89"/>
      <c r="N14" s="89">
        <v>5</v>
      </c>
      <c r="O14" s="74"/>
      <c r="P14" s="74"/>
      <c r="Q14" s="110"/>
      <c r="R14" s="102" t="s">
        <v>273</v>
      </c>
      <c r="S14" s="89"/>
      <c r="T14" s="89">
        <v>5</v>
      </c>
      <c r="U14" s="264"/>
      <c r="V14" s="76" t="s">
        <v>197</v>
      </c>
      <c r="W14" s="77" t="s">
        <v>198</v>
      </c>
      <c r="X14" s="66">
        <v>2</v>
      </c>
      <c r="Z14" s="78"/>
      <c r="AB14" s="79"/>
      <c r="AC14" s="33">
        <f>AA14*5</f>
        <v>0</v>
      </c>
      <c r="AD14" s="33" t="s">
        <v>200</v>
      </c>
      <c r="AE14" s="80">
        <f>AB14*4+AC14*9</f>
        <v>0</v>
      </c>
    </row>
    <row r="15" spans="1:37" ht="17.100000000000001" customHeight="1">
      <c r="A15" s="51" t="s">
        <v>201</v>
      </c>
      <c r="B15" s="262"/>
      <c r="C15" s="81"/>
      <c r="D15" s="68"/>
      <c r="E15" s="74"/>
      <c r="F15" s="103"/>
      <c r="G15" s="89"/>
      <c r="H15" s="89"/>
      <c r="I15" s="89" t="s">
        <v>230</v>
      </c>
      <c r="J15" s="89"/>
      <c r="K15" s="89">
        <v>5</v>
      </c>
      <c r="L15" s="102" t="s">
        <v>256</v>
      </c>
      <c r="M15" s="89"/>
      <c r="N15" s="89">
        <v>5</v>
      </c>
      <c r="O15" s="134"/>
      <c r="P15" s="134"/>
      <c r="Q15" s="134"/>
      <c r="R15" s="89" t="s">
        <v>230</v>
      </c>
      <c r="S15" s="89"/>
      <c r="T15" s="89">
        <v>5</v>
      </c>
      <c r="U15" s="264"/>
      <c r="V15" s="64">
        <f>X13*5+X15*5</f>
        <v>22.5</v>
      </c>
      <c r="W15" s="77" t="s">
        <v>202</v>
      </c>
      <c r="X15" s="66">
        <v>2.5</v>
      </c>
      <c r="Y15" s="30"/>
      <c r="AB15" s="33"/>
      <c r="AC15" s="33" t="s">
        <v>200</v>
      </c>
      <c r="AD15" s="33">
        <f>AA15*5</f>
        <v>0</v>
      </c>
      <c r="AE15" s="33">
        <f>AB15*4+AD15*4</f>
        <v>0</v>
      </c>
    </row>
    <row r="16" spans="1:37" ht="17.100000000000001" customHeight="1">
      <c r="A16" s="266" t="s">
        <v>212</v>
      </c>
      <c r="B16" s="262"/>
      <c r="C16" s="74"/>
      <c r="D16" s="74"/>
      <c r="E16" s="74"/>
      <c r="F16" s="170"/>
      <c r="G16" s="83"/>
      <c r="H16" s="171"/>
      <c r="I16" s="102"/>
      <c r="J16" s="89"/>
      <c r="K16" s="89"/>
      <c r="L16" s="103" t="s">
        <v>298</v>
      </c>
      <c r="M16" s="103" t="s">
        <v>236</v>
      </c>
      <c r="N16" s="103">
        <v>5</v>
      </c>
      <c r="O16" s="134"/>
      <c r="P16" s="134"/>
      <c r="Q16" s="134"/>
      <c r="R16" s="89"/>
      <c r="S16" s="89"/>
      <c r="T16" s="89"/>
      <c r="U16" s="264"/>
      <c r="V16" s="76" t="s">
        <v>205</v>
      </c>
      <c r="W16" s="77" t="s">
        <v>206</v>
      </c>
      <c r="X16" s="66"/>
      <c r="AB16" s="33"/>
      <c r="AC16" s="33">
        <f>AA16*5</f>
        <v>0</v>
      </c>
      <c r="AD16" s="33" t="s">
        <v>200</v>
      </c>
      <c r="AE16" s="33">
        <f>AC16*9</f>
        <v>0</v>
      </c>
    </row>
    <row r="17" spans="1:37" ht="17.100000000000001" customHeight="1">
      <c r="A17" s="266"/>
      <c r="B17" s="262"/>
      <c r="C17" s="81"/>
      <c r="D17" s="81"/>
      <c r="E17" s="74"/>
      <c r="F17" s="74"/>
      <c r="G17" s="81"/>
      <c r="H17" s="74"/>
      <c r="I17" s="89"/>
      <c r="J17" s="102"/>
      <c r="K17" s="102"/>
      <c r="L17" s="103"/>
      <c r="M17" s="84"/>
      <c r="N17" s="84"/>
      <c r="O17" s="74"/>
      <c r="P17" s="81"/>
      <c r="Q17" s="74"/>
      <c r="R17" s="102"/>
      <c r="S17" s="89"/>
      <c r="T17" s="89"/>
      <c r="U17" s="264"/>
      <c r="V17" s="64">
        <f>X12*2+X13*7+X14*1</f>
        <v>28.4</v>
      </c>
      <c r="W17" s="85" t="s">
        <v>208</v>
      </c>
      <c r="X17" s="86"/>
      <c r="Y17" s="30"/>
      <c r="AD17" s="29">
        <f>AA17*15</f>
        <v>0</v>
      </c>
    </row>
    <row r="18" spans="1:37" ht="17.100000000000001" customHeight="1">
      <c r="A18" s="87" t="s">
        <v>210</v>
      </c>
      <c r="B18" s="88"/>
      <c r="C18" s="81"/>
      <c r="D18" s="81"/>
      <c r="E18" s="74"/>
      <c r="F18" s="74"/>
      <c r="G18" s="81"/>
      <c r="H18" s="74"/>
      <c r="I18" s="102"/>
      <c r="J18" s="89"/>
      <c r="K18" s="89"/>
      <c r="L18" s="103"/>
      <c r="M18" s="84"/>
      <c r="N18" s="84"/>
      <c r="O18" s="74"/>
      <c r="P18" s="81"/>
      <c r="Q18" s="74"/>
      <c r="R18" s="74"/>
      <c r="S18" s="172"/>
      <c r="T18" s="74"/>
      <c r="U18" s="264"/>
      <c r="V18" s="76" t="s">
        <v>211</v>
      </c>
      <c r="W18" s="91"/>
      <c r="X18" s="66"/>
      <c r="AC18" s="29">
        <f>SUM(AC13:AC17)</f>
        <v>0</v>
      </c>
      <c r="AD18" s="29">
        <f>SUM(AD13:AD17)</f>
        <v>0</v>
      </c>
      <c r="AE18" s="29">
        <f>AB18*4+AC18*9+AD18*4</f>
        <v>0</v>
      </c>
    </row>
    <row r="19" spans="1:37" ht="17.100000000000001" customHeight="1">
      <c r="A19" s="92"/>
      <c r="B19" s="93"/>
      <c r="C19" s="168"/>
      <c r="D19" s="168"/>
      <c r="E19" s="74"/>
      <c r="F19" s="169"/>
      <c r="G19" s="168"/>
      <c r="H19" s="169"/>
      <c r="I19" s="169"/>
      <c r="J19" s="168"/>
      <c r="K19" s="168"/>
      <c r="L19" s="169"/>
      <c r="M19" s="168"/>
      <c r="N19" s="169"/>
      <c r="O19" s="169"/>
      <c r="P19" s="168"/>
      <c r="Q19" s="169"/>
      <c r="R19" s="169"/>
      <c r="S19" s="173"/>
      <c r="T19" s="169"/>
      <c r="U19" s="265"/>
      <c r="V19" s="94">
        <f>V13*4+V15*9+V17*4</f>
        <v>728.1</v>
      </c>
      <c r="W19" s="106"/>
      <c r="X19" s="86"/>
      <c r="Y19" s="30"/>
      <c r="AB19" s="97"/>
      <c r="AC19" s="97" t="e">
        <f>AC18*9/AE18</f>
        <v>#DIV/0!</v>
      </c>
      <c r="AD19" s="97" t="e">
        <f>AD18*4/AE18</f>
        <v>#DIV/0!</v>
      </c>
    </row>
    <row r="20" spans="1:37" ht="17.100000000000001" customHeight="1">
      <c r="A20" s="43">
        <v>6</v>
      </c>
      <c r="B20" s="261"/>
      <c r="C20" s="44" t="str">
        <f>彰化菜單!I21</f>
        <v>白飯</v>
      </c>
      <c r="D20" s="44" t="s">
        <v>213</v>
      </c>
      <c r="E20" s="47"/>
      <c r="F20" s="44" t="str">
        <f>彰化菜單!I22</f>
        <v>鮮菇燒雞</v>
      </c>
      <c r="G20" s="45" t="s">
        <v>217</v>
      </c>
      <c r="H20" s="44"/>
      <c r="I20" s="44" t="str">
        <f>彰化菜單!I23</f>
        <v>川耳高麗</v>
      </c>
      <c r="J20" s="45" t="s">
        <v>215</v>
      </c>
      <c r="K20" s="44"/>
      <c r="L20" s="44" t="str">
        <f>彰化菜單!I24</f>
        <v>麻婆豆腐(豆)</v>
      </c>
      <c r="M20" s="174" t="s">
        <v>217</v>
      </c>
      <c r="N20" s="175"/>
      <c r="O20" s="44" t="str">
        <f>彰化菜單!I25</f>
        <v>深色蔬菜</v>
      </c>
      <c r="P20" s="44" t="s">
        <v>214</v>
      </c>
      <c r="Q20" s="44"/>
      <c r="R20" s="44" t="str">
        <f>彰化菜單!I26</f>
        <v>營養蔬菜湯</v>
      </c>
      <c r="S20" s="44" t="s">
        <v>215</v>
      </c>
      <c r="T20" s="44"/>
      <c r="U20" s="263"/>
      <c r="V20" s="48" t="s">
        <v>188</v>
      </c>
      <c r="W20" s="49" t="s">
        <v>189</v>
      </c>
      <c r="X20" s="50">
        <v>6.1</v>
      </c>
      <c r="AC20" s="29" t="s">
        <v>191</v>
      </c>
      <c r="AD20" s="29" t="s">
        <v>192</v>
      </c>
      <c r="AE20" s="29" t="s">
        <v>193</v>
      </c>
      <c r="AG20" s="33"/>
    </row>
    <row r="21" spans="1:37" ht="17.100000000000001" customHeight="1">
      <c r="A21" s="51" t="s">
        <v>194</v>
      </c>
      <c r="B21" s="262"/>
      <c r="C21" s="176" t="s">
        <v>299</v>
      </c>
      <c r="D21" s="177"/>
      <c r="E21" s="177">
        <v>120</v>
      </c>
      <c r="F21" s="99" t="s">
        <v>250</v>
      </c>
      <c r="G21" s="101"/>
      <c r="H21" s="167">
        <v>75</v>
      </c>
      <c r="I21" s="99" t="s">
        <v>300</v>
      </c>
      <c r="J21" s="100"/>
      <c r="K21" s="100">
        <v>60</v>
      </c>
      <c r="L21" s="99" t="s">
        <v>301</v>
      </c>
      <c r="M21" s="100" t="s">
        <v>246</v>
      </c>
      <c r="N21" s="101">
        <v>40</v>
      </c>
      <c r="O21" s="60" t="s">
        <v>222</v>
      </c>
      <c r="P21" s="61"/>
      <c r="Q21" s="62">
        <v>100</v>
      </c>
      <c r="R21" s="99" t="s">
        <v>302</v>
      </c>
      <c r="S21" s="101"/>
      <c r="T21" s="101">
        <v>25</v>
      </c>
      <c r="U21" s="268"/>
      <c r="V21" s="64">
        <f>X20*15+X22*5</f>
        <v>103.5</v>
      </c>
      <c r="W21" s="65" t="s">
        <v>195</v>
      </c>
      <c r="X21" s="66">
        <v>2</v>
      </c>
      <c r="Y21" s="30"/>
      <c r="Z21" s="33"/>
      <c r="AB21" s="33"/>
      <c r="AC21" s="33"/>
      <c r="AD21" s="33">
        <f>AA21*15</f>
        <v>0</v>
      </c>
      <c r="AE21" s="33">
        <f>AB21*4+AD21*4</f>
        <v>0</v>
      </c>
      <c r="AF21" s="33"/>
      <c r="AG21" s="33"/>
      <c r="AH21" s="33"/>
      <c r="AI21" s="33"/>
      <c r="AJ21" s="33"/>
      <c r="AK21" s="33"/>
    </row>
    <row r="22" spans="1:37" ht="17.100000000000001" customHeight="1">
      <c r="A22" s="51">
        <v>14</v>
      </c>
      <c r="B22" s="262"/>
      <c r="C22" s="178"/>
      <c r="D22" s="179"/>
      <c r="E22" s="69"/>
      <c r="F22" s="103" t="s">
        <v>253</v>
      </c>
      <c r="G22" s="89"/>
      <c r="H22" s="90">
        <v>5</v>
      </c>
      <c r="I22" s="102" t="s">
        <v>243</v>
      </c>
      <c r="J22" s="102"/>
      <c r="K22" s="102">
        <v>3</v>
      </c>
      <c r="L22" s="102" t="s">
        <v>303</v>
      </c>
      <c r="M22" s="103"/>
      <c r="N22" s="89">
        <v>5</v>
      </c>
      <c r="O22" s="74"/>
      <c r="P22" s="74"/>
      <c r="Q22" s="110"/>
      <c r="R22" s="103" t="s">
        <v>230</v>
      </c>
      <c r="S22" s="89"/>
      <c r="T22" s="89">
        <v>5</v>
      </c>
      <c r="U22" s="268"/>
      <c r="V22" s="76" t="s">
        <v>197</v>
      </c>
      <c r="W22" s="77" t="s">
        <v>198</v>
      </c>
      <c r="X22" s="66">
        <v>2.4</v>
      </c>
      <c r="Z22" s="78"/>
      <c r="AB22" s="79"/>
      <c r="AC22" s="33">
        <f>AA22*5</f>
        <v>0</v>
      </c>
      <c r="AD22" s="33" t="s">
        <v>200</v>
      </c>
      <c r="AE22" s="80">
        <f>AB22*4+AC22*9</f>
        <v>0</v>
      </c>
      <c r="AF22" s="78"/>
      <c r="AG22" s="33"/>
      <c r="AH22" s="79"/>
      <c r="AI22" s="33"/>
      <c r="AJ22" s="33"/>
      <c r="AK22" s="80"/>
    </row>
    <row r="23" spans="1:37" ht="17.100000000000001" customHeight="1">
      <c r="A23" s="51" t="s">
        <v>201</v>
      </c>
      <c r="B23" s="262"/>
      <c r="C23" s="81"/>
      <c r="D23" s="81"/>
      <c r="E23" s="74"/>
      <c r="F23" s="103" t="s">
        <v>304</v>
      </c>
      <c r="G23" s="89"/>
      <c r="H23" s="90">
        <v>20</v>
      </c>
      <c r="I23" s="103" t="s">
        <v>230</v>
      </c>
      <c r="J23" s="102"/>
      <c r="K23" s="102">
        <v>3</v>
      </c>
      <c r="L23" s="103" t="s">
        <v>253</v>
      </c>
      <c r="M23" s="89"/>
      <c r="N23" s="89">
        <v>10</v>
      </c>
      <c r="O23" s="134"/>
      <c r="P23" s="134"/>
      <c r="Q23" s="134"/>
      <c r="R23" s="103" t="s">
        <v>265</v>
      </c>
      <c r="S23" s="89"/>
      <c r="T23" s="89">
        <v>5</v>
      </c>
      <c r="U23" s="268"/>
      <c r="V23" s="64">
        <f>X21*5+X23*5</f>
        <v>22.5</v>
      </c>
      <c r="W23" s="77" t="s">
        <v>202</v>
      </c>
      <c r="X23" s="66">
        <v>2.5</v>
      </c>
      <c r="Y23" s="30"/>
      <c r="AB23" s="33"/>
      <c r="AC23" s="33" t="s">
        <v>200</v>
      </c>
      <c r="AD23" s="33">
        <f>AA23*5</f>
        <v>0</v>
      </c>
      <c r="AE23" s="33">
        <f>AB23*4+AD23*4</f>
        <v>0</v>
      </c>
      <c r="AG23" s="33"/>
      <c r="AH23" s="33"/>
      <c r="AI23" s="33"/>
      <c r="AJ23" s="33"/>
      <c r="AK23" s="33"/>
    </row>
    <row r="24" spans="1:37" ht="17.100000000000001" customHeight="1">
      <c r="A24" s="266" t="s">
        <v>216</v>
      </c>
      <c r="B24" s="262"/>
      <c r="C24" s="90"/>
      <c r="D24" s="90"/>
      <c r="E24" s="69"/>
      <c r="F24" s="103" t="s">
        <v>257</v>
      </c>
      <c r="G24" s="89"/>
      <c r="H24" s="180">
        <v>5</v>
      </c>
      <c r="I24" s="103"/>
      <c r="J24" s="89"/>
      <c r="K24" s="89"/>
      <c r="L24" s="102"/>
      <c r="M24" s="89"/>
      <c r="N24" s="89"/>
      <c r="O24" s="134"/>
      <c r="P24" s="134"/>
      <c r="Q24" s="134"/>
      <c r="R24" s="103"/>
      <c r="S24" s="89"/>
      <c r="T24" s="89"/>
      <c r="U24" s="268"/>
      <c r="V24" s="76" t="s">
        <v>205</v>
      </c>
      <c r="W24" s="77" t="s">
        <v>206</v>
      </c>
      <c r="X24" s="66"/>
      <c r="AB24" s="33"/>
      <c r="AC24" s="33">
        <f>AA24*5</f>
        <v>0</v>
      </c>
      <c r="AD24" s="33" t="s">
        <v>200</v>
      </c>
      <c r="AE24" s="33">
        <f>AC24*9</f>
        <v>0</v>
      </c>
      <c r="AG24" s="33"/>
      <c r="AH24" s="33"/>
      <c r="AI24" s="33"/>
      <c r="AJ24" s="33"/>
      <c r="AK24" s="33"/>
    </row>
    <row r="25" spans="1:37" ht="17.100000000000001" customHeight="1">
      <c r="A25" s="266"/>
      <c r="B25" s="262"/>
      <c r="C25" s="90"/>
      <c r="D25" s="90"/>
      <c r="E25" s="113"/>
      <c r="F25" s="181"/>
      <c r="G25" s="135"/>
      <c r="H25" s="134"/>
      <c r="I25" s="157"/>
      <c r="J25" s="89"/>
      <c r="K25" s="89"/>
      <c r="L25" s="89"/>
      <c r="M25" s="89"/>
      <c r="N25" s="182"/>
      <c r="O25" s="134"/>
      <c r="P25" s="135"/>
      <c r="Q25" s="134"/>
      <c r="R25" s="84"/>
      <c r="S25" s="84"/>
      <c r="T25" s="180"/>
      <c r="U25" s="268"/>
      <c r="V25" s="64">
        <f>X20*2+X21*7+X22*1</f>
        <v>28.599999999999998</v>
      </c>
      <c r="W25" s="85" t="s">
        <v>208</v>
      </c>
      <c r="X25" s="66"/>
      <c r="Y25" s="30"/>
      <c r="AD25" s="29">
        <f>AA25*15</f>
        <v>0</v>
      </c>
      <c r="AG25" s="33"/>
    </row>
    <row r="26" spans="1:37" ht="17.100000000000001" customHeight="1">
      <c r="A26" s="87" t="s">
        <v>210</v>
      </c>
      <c r="B26" s="88"/>
      <c r="C26" s="90"/>
      <c r="D26" s="90"/>
      <c r="E26" s="74"/>
      <c r="F26" s="134"/>
      <c r="G26" s="135"/>
      <c r="H26" s="134"/>
      <c r="I26" s="102"/>
      <c r="J26" s="89"/>
      <c r="K26" s="89"/>
      <c r="L26" s="134"/>
      <c r="M26" s="135"/>
      <c r="N26" s="134"/>
      <c r="O26" s="134"/>
      <c r="P26" s="135"/>
      <c r="Q26" s="134"/>
      <c r="R26" s="134"/>
      <c r="S26" s="135"/>
      <c r="T26" s="134"/>
      <c r="U26" s="268"/>
      <c r="V26" s="76" t="s">
        <v>211</v>
      </c>
      <c r="W26" s="91"/>
      <c r="X26" s="66"/>
      <c r="AC26" s="29">
        <f>SUM(AC21:AC25)</f>
        <v>0</v>
      </c>
      <c r="AD26" s="29">
        <f>SUM(AD21:AD25)</f>
        <v>0</v>
      </c>
      <c r="AE26" s="29">
        <f>AB26*4+AC26*9+AD26*4</f>
        <v>0</v>
      </c>
      <c r="AG26" s="33"/>
    </row>
    <row r="27" spans="1:37" ht="17.100000000000001" customHeight="1" thickBot="1">
      <c r="A27" s="121"/>
      <c r="B27" s="122"/>
      <c r="C27" s="130"/>
      <c r="D27" s="130"/>
      <c r="E27" s="74"/>
      <c r="F27" s="129"/>
      <c r="G27" s="130"/>
      <c r="H27" s="129"/>
      <c r="I27" s="129"/>
      <c r="J27" s="130"/>
      <c r="K27" s="183"/>
      <c r="L27" s="134"/>
      <c r="M27" s="135"/>
      <c r="N27" s="134"/>
      <c r="O27" s="184"/>
      <c r="P27" s="130"/>
      <c r="Q27" s="129"/>
      <c r="R27" s="129"/>
      <c r="S27" s="130"/>
      <c r="T27" s="129"/>
      <c r="U27" s="265"/>
      <c r="V27" s="94">
        <f>V21*4+V23*9+V25*4</f>
        <v>730.9</v>
      </c>
      <c r="W27" s="95"/>
      <c r="X27" s="66"/>
      <c r="Y27" s="30"/>
      <c r="AB27" s="97"/>
      <c r="AC27" s="97" t="e">
        <f>AC26*9/AE26</f>
        <v>#DIV/0!</v>
      </c>
      <c r="AD27" s="97" t="e">
        <f>AD26*4/AE26</f>
        <v>#DIV/0!</v>
      </c>
      <c r="AG27" s="33"/>
      <c r="AH27" s="97"/>
      <c r="AI27" s="97"/>
      <c r="AJ27" s="97"/>
    </row>
    <row r="28" spans="1:37" ht="17.100000000000001" customHeight="1">
      <c r="A28" s="43">
        <v>6</v>
      </c>
      <c r="B28" s="262"/>
      <c r="C28" s="131" t="str">
        <f>彰化菜單!M21</f>
        <v>小米飯</v>
      </c>
      <c r="D28" s="131" t="s">
        <v>213</v>
      </c>
      <c r="E28" s="47"/>
      <c r="F28" s="131" t="str">
        <f>彰化菜單!M22</f>
        <v>糖醋魚(海)</v>
      </c>
      <c r="G28" s="132" t="s">
        <v>215</v>
      </c>
      <c r="H28" s="131"/>
      <c r="I28" s="131" t="str">
        <f>彰化菜單!M23</f>
        <v>木鬚炒蛋</v>
      </c>
      <c r="J28" s="132" t="s">
        <v>249</v>
      </c>
      <c r="K28" s="131"/>
      <c r="L28" s="131" t="str">
        <f>彰化菜單!M24</f>
        <v>絲瓜麵線</v>
      </c>
      <c r="M28" s="132" t="s">
        <v>215</v>
      </c>
      <c r="N28" s="131"/>
      <c r="O28" s="131" t="str">
        <f>彰化菜單!M25</f>
        <v>深色蔬菜</v>
      </c>
      <c r="P28" s="131" t="s">
        <v>214</v>
      </c>
      <c r="Q28" s="131"/>
      <c r="R28" s="131" t="str">
        <f>彰化菜單!M26</f>
        <v>四寶湯</v>
      </c>
      <c r="S28" s="131" t="s">
        <v>215</v>
      </c>
      <c r="T28" s="131"/>
      <c r="U28" s="267"/>
      <c r="V28" s="48" t="s">
        <v>188</v>
      </c>
      <c r="W28" s="49" t="s">
        <v>189</v>
      </c>
      <c r="X28" s="127">
        <v>6.8</v>
      </c>
      <c r="AC28" s="29" t="s">
        <v>191</v>
      </c>
      <c r="AD28" s="29" t="s">
        <v>192</v>
      </c>
      <c r="AE28" s="29" t="s">
        <v>193</v>
      </c>
      <c r="AG28" s="33"/>
    </row>
    <row r="29" spans="1:37" ht="17.100000000000001" customHeight="1">
      <c r="A29" s="51" t="s">
        <v>194</v>
      </c>
      <c r="B29" s="262"/>
      <c r="C29" s="52" t="s">
        <v>31</v>
      </c>
      <c r="D29" s="59"/>
      <c r="E29" s="54">
        <v>80</v>
      </c>
      <c r="F29" s="99" t="s">
        <v>305</v>
      </c>
      <c r="G29" s="185" t="s">
        <v>306</v>
      </c>
      <c r="H29" s="185">
        <v>65</v>
      </c>
      <c r="I29" s="99" t="s">
        <v>273</v>
      </c>
      <c r="J29" s="101"/>
      <c r="K29" s="101">
        <v>35</v>
      </c>
      <c r="L29" s="99" t="s">
        <v>221</v>
      </c>
      <c r="M29" s="101"/>
      <c r="N29" s="101">
        <v>60</v>
      </c>
      <c r="O29" s="60" t="s">
        <v>222</v>
      </c>
      <c r="P29" s="61"/>
      <c r="Q29" s="62">
        <v>100</v>
      </c>
      <c r="R29" s="100" t="s">
        <v>307</v>
      </c>
      <c r="S29" s="99"/>
      <c r="T29" s="99">
        <v>20</v>
      </c>
      <c r="U29" s="268"/>
      <c r="V29" s="64">
        <f>X28*15+X30*5</f>
        <v>113</v>
      </c>
      <c r="W29" s="65" t="s">
        <v>195</v>
      </c>
      <c r="X29" s="128">
        <v>2</v>
      </c>
      <c r="Y29" s="30"/>
      <c r="Z29" s="33"/>
      <c r="AB29" s="33"/>
      <c r="AC29" s="33"/>
      <c r="AD29" s="33">
        <f>AA29*15</f>
        <v>0</v>
      </c>
      <c r="AE29" s="33">
        <f>AB29*4+AD29*4</f>
        <v>0</v>
      </c>
      <c r="AF29" s="33"/>
      <c r="AG29" s="33"/>
      <c r="AH29" s="33"/>
      <c r="AI29" s="33"/>
      <c r="AJ29" s="33"/>
      <c r="AK29" s="33"/>
    </row>
    <row r="30" spans="1:37" ht="17.100000000000001" customHeight="1">
      <c r="A30" s="51">
        <v>15</v>
      </c>
      <c r="B30" s="262"/>
      <c r="C30" s="67" t="s">
        <v>224</v>
      </c>
      <c r="D30" s="73"/>
      <c r="E30" s="69">
        <v>40</v>
      </c>
      <c r="F30" s="103" t="s">
        <v>226</v>
      </c>
      <c r="G30" s="89"/>
      <c r="H30" s="89">
        <v>10</v>
      </c>
      <c r="I30" s="103" t="s">
        <v>256</v>
      </c>
      <c r="J30" s="89"/>
      <c r="K30" s="89">
        <v>5</v>
      </c>
      <c r="L30" s="103" t="s">
        <v>308</v>
      </c>
      <c r="M30" s="89"/>
      <c r="N30" s="89">
        <v>10</v>
      </c>
      <c r="O30" s="74"/>
      <c r="P30" s="74"/>
      <c r="Q30" s="110"/>
      <c r="R30" s="103" t="s">
        <v>228</v>
      </c>
      <c r="S30" s="186"/>
      <c r="T30" s="186">
        <v>15</v>
      </c>
      <c r="U30" s="268"/>
      <c r="V30" s="76" t="s">
        <v>197</v>
      </c>
      <c r="W30" s="77" t="s">
        <v>198</v>
      </c>
      <c r="X30" s="128">
        <v>2.2000000000000002</v>
      </c>
      <c r="Z30" s="78"/>
      <c r="AB30" s="79"/>
      <c r="AC30" s="33">
        <f>AA30*5</f>
        <v>0</v>
      </c>
      <c r="AD30" s="33" t="s">
        <v>200</v>
      </c>
      <c r="AE30" s="80">
        <f>AB30*4+AC30*9</f>
        <v>0</v>
      </c>
      <c r="AF30" s="78"/>
      <c r="AG30" s="33"/>
      <c r="AH30" s="79"/>
      <c r="AI30" s="33"/>
      <c r="AJ30" s="33"/>
      <c r="AK30" s="80"/>
    </row>
    <row r="31" spans="1:37" ht="17.100000000000001" customHeight="1">
      <c r="A31" s="51" t="s">
        <v>201</v>
      </c>
      <c r="B31" s="262"/>
      <c r="C31" s="81"/>
      <c r="D31" s="68"/>
      <c r="E31" s="74"/>
      <c r="F31" s="103" t="s">
        <v>309</v>
      </c>
      <c r="G31" s="89"/>
      <c r="H31" s="89">
        <v>3</v>
      </c>
      <c r="I31" s="103" t="s">
        <v>230</v>
      </c>
      <c r="J31" s="89"/>
      <c r="K31" s="89">
        <v>5</v>
      </c>
      <c r="L31" s="103" t="s">
        <v>230</v>
      </c>
      <c r="M31" s="89"/>
      <c r="N31" s="89">
        <v>5</v>
      </c>
      <c r="O31" s="134"/>
      <c r="P31" s="134"/>
      <c r="Q31" s="134"/>
      <c r="R31" s="102" t="s">
        <v>227</v>
      </c>
      <c r="S31" s="89"/>
      <c r="T31" s="89">
        <v>10</v>
      </c>
      <c r="U31" s="268"/>
      <c r="V31" s="64">
        <f>X29*5+X31*5</f>
        <v>22.5</v>
      </c>
      <c r="W31" s="77" t="s">
        <v>202</v>
      </c>
      <c r="X31" s="66">
        <v>2.5</v>
      </c>
      <c r="Y31" s="30"/>
      <c r="AB31" s="33"/>
      <c r="AC31" s="33" t="s">
        <v>200</v>
      </c>
      <c r="AD31" s="33">
        <f>AA31*5</f>
        <v>0</v>
      </c>
      <c r="AE31" s="33">
        <f>AB31*4+AD31*4</f>
        <v>0</v>
      </c>
      <c r="AG31" s="33"/>
      <c r="AH31" s="33"/>
      <c r="AI31" s="33"/>
      <c r="AJ31" s="33"/>
      <c r="AK31" s="33"/>
    </row>
    <row r="32" spans="1:37" ht="17.100000000000001" customHeight="1">
      <c r="A32" s="266" t="s">
        <v>231</v>
      </c>
      <c r="B32" s="262"/>
      <c r="C32" s="74"/>
      <c r="D32" s="74"/>
      <c r="E32" s="74"/>
      <c r="F32" s="89"/>
      <c r="G32" s="89"/>
      <c r="H32" s="89"/>
      <c r="I32" s="102" t="s">
        <v>310</v>
      </c>
      <c r="J32" s="89"/>
      <c r="K32" s="89">
        <v>20</v>
      </c>
      <c r="L32" s="102"/>
      <c r="M32" s="103"/>
      <c r="N32" s="103"/>
      <c r="O32" s="134"/>
      <c r="P32" s="134"/>
      <c r="Q32" s="134"/>
      <c r="R32" s="103" t="s">
        <v>230</v>
      </c>
      <c r="S32" s="89"/>
      <c r="T32" s="89">
        <v>5</v>
      </c>
      <c r="U32" s="268"/>
      <c r="V32" s="76" t="s">
        <v>205</v>
      </c>
      <c r="W32" s="77" t="s">
        <v>206</v>
      </c>
      <c r="X32" s="128"/>
      <c r="AB32" s="33"/>
      <c r="AC32" s="33">
        <f>AA32*5</f>
        <v>0</v>
      </c>
      <c r="AD32" s="33" t="s">
        <v>200</v>
      </c>
      <c r="AE32" s="33">
        <f>AC32*9</f>
        <v>0</v>
      </c>
      <c r="AG32" s="33"/>
      <c r="AH32" s="33"/>
      <c r="AI32" s="33"/>
      <c r="AJ32" s="33"/>
      <c r="AK32" s="33"/>
    </row>
    <row r="33" spans="1:33" ht="17.100000000000001" customHeight="1">
      <c r="A33" s="266"/>
      <c r="B33" s="262"/>
      <c r="C33" s="187"/>
      <c r="D33" s="135"/>
      <c r="E33" s="129"/>
      <c r="F33" s="90"/>
      <c r="G33" s="135"/>
      <c r="H33" s="135"/>
      <c r="I33" s="89"/>
      <c r="J33" s="89"/>
      <c r="K33" s="89"/>
      <c r="L33" s="84"/>
      <c r="M33" s="84"/>
      <c r="N33" s="84"/>
      <c r="O33" s="134"/>
      <c r="P33" s="135"/>
      <c r="Q33" s="134"/>
      <c r="R33" s="134"/>
      <c r="S33" s="135"/>
      <c r="T33" s="134"/>
      <c r="U33" s="268"/>
      <c r="V33" s="64">
        <f>X28*2+X29*7+X30*1</f>
        <v>29.8</v>
      </c>
      <c r="W33" s="85" t="s">
        <v>208</v>
      </c>
      <c r="X33" s="128"/>
      <c r="Y33" s="30"/>
      <c r="AD33" s="29">
        <f>AA33*15</f>
        <v>0</v>
      </c>
      <c r="AG33" s="33"/>
    </row>
    <row r="34" spans="1:33" ht="17.100000000000001" customHeight="1">
      <c r="A34" s="87" t="s">
        <v>210</v>
      </c>
      <c r="B34" s="88"/>
      <c r="C34" s="130"/>
      <c r="D34" s="130"/>
      <c r="E34" s="74"/>
      <c r="F34" s="129"/>
      <c r="G34" s="130"/>
      <c r="H34" s="130"/>
      <c r="I34" s="102"/>
      <c r="J34" s="89"/>
      <c r="K34" s="89"/>
      <c r="L34" s="90"/>
      <c r="M34" s="90"/>
      <c r="N34" s="90"/>
      <c r="O34" s="129"/>
      <c r="P34" s="130"/>
      <c r="Q34" s="129"/>
      <c r="R34" s="129"/>
      <c r="S34" s="130"/>
      <c r="T34" s="129"/>
      <c r="U34" s="264"/>
      <c r="V34" s="76" t="s">
        <v>211</v>
      </c>
      <c r="W34" s="91"/>
      <c r="X34" s="128"/>
      <c r="AC34" s="29">
        <f>SUM(AC29:AC33)</f>
        <v>0</v>
      </c>
      <c r="AD34" s="29">
        <f>SUM(AD29:AD33)</f>
        <v>0</v>
      </c>
      <c r="AE34" s="29">
        <f>AB34*4+AC34*9+AD34*4</f>
        <v>0</v>
      </c>
      <c r="AG34" s="33"/>
    </row>
    <row r="35" spans="1:33" ht="17.100000000000001" customHeight="1">
      <c r="A35" s="92"/>
      <c r="B35" s="93"/>
      <c r="C35" s="81"/>
      <c r="D35" s="81"/>
      <c r="E35" s="74"/>
      <c r="F35" s="74"/>
      <c r="G35" s="81"/>
      <c r="H35" s="74"/>
      <c r="I35" s="74"/>
      <c r="J35" s="81"/>
      <c r="K35" s="74"/>
      <c r="L35" s="74"/>
      <c r="M35" s="81"/>
      <c r="N35" s="74"/>
      <c r="O35" s="74"/>
      <c r="P35" s="81"/>
      <c r="Q35" s="74"/>
      <c r="R35" s="74"/>
      <c r="S35" s="81"/>
      <c r="T35" s="74"/>
      <c r="U35" s="265"/>
      <c r="V35" s="94">
        <f>V29*4+V31*9+V33*4</f>
        <v>773.7</v>
      </c>
      <c r="W35" s="106"/>
      <c r="X35" s="128"/>
      <c r="Y35" s="30"/>
      <c r="AB35" s="97"/>
      <c r="AC35" s="97" t="e">
        <f>AC34*9/AE34</f>
        <v>#DIV/0!</v>
      </c>
      <c r="AD35" s="97" t="e">
        <f>AD34*4/AE34</f>
        <v>#DIV/0!</v>
      </c>
    </row>
    <row r="36" spans="1:33" ht="17.100000000000001" customHeight="1">
      <c r="A36" s="43">
        <v>6</v>
      </c>
      <c r="B36" s="262"/>
      <c r="C36" s="131" t="str">
        <f>彰化菜單!Q21</f>
        <v>鐵板麵</v>
      </c>
      <c r="D36" s="132" t="s">
        <v>215</v>
      </c>
      <c r="E36" s="47"/>
      <c r="F36" s="131" t="str">
        <f>彰化菜單!Q22</f>
        <v>滷雞翅</v>
      </c>
      <c r="G36" s="132" t="s">
        <v>311</v>
      </c>
      <c r="H36" s="131"/>
      <c r="I36" s="131" t="str">
        <f>彰化菜單!Q23</f>
        <v>芹香甜不辣(加)</v>
      </c>
      <c r="J36" s="132" t="s">
        <v>215</v>
      </c>
      <c r="K36" s="131"/>
      <c r="L36" s="131" t="str">
        <f>彰化菜單!Q24</f>
        <v>白菜肉片</v>
      </c>
      <c r="M36" s="132" t="s">
        <v>215</v>
      </c>
      <c r="N36" s="131"/>
      <c r="O36" s="131" t="str">
        <f>彰化菜單!Q25</f>
        <v>深色蔬菜</v>
      </c>
      <c r="P36" s="131" t="s">
        <v>214</v>
      </c>
      <c r="Q36" s="131"/>
      <c r="R36" s="131" t="str">
        <f>彰化菜單!Q26</f>
        <v>味噌豆腐湯(豆)</v>
      </c>
      <c r="S36" s="131" t="s">
        <v>215</v>
      </c>
      <c r="T36" s="131"/>
      <c r="U36" s="267"/>
      <c r="V36" s="48" t="s">
        <v>188</v>
      </c>
      <c r="W36" s="49" t="s">
        <v>189</v>
      </c>
      <c r="X36" s="127">
        <v>6.4</v>
      </c>
      <c r="AC36" s="29" t="s">
        <v>191</v>
      </c>
      <c r="AD36" s="29" t="s">
        <v>192</v>
      </c>
      <c r="AE36" s="29" t="s">
        <v>193</v>
      </c>
    </row>
    <row r="37" spans="1:33" ht="17.100000000000001" customHeight="1">
      <c r="A37" s="51" t="s">
        <v>194</v>
      </c>
      <c r="B37" s="262"/>
      <c r="C37" s="165" t="s">
        <v>233</v>
      </c>
      <c r="D37" s="167"/>
      <c r="E37" s="167">
        <v>280</v>
      </c>
      <c r="F37" s="99" t="s">
        <v>312</v>
      </c>
      <c r="G37" s="185"/>
      <c r="H37" s="99">
        <v>80</v>
      </c>
      <c r="I37" s="99" t="s">
        <v>313</v>
      </c>
      <c r="J37" s="100" t="s">
        <v>236</v>
      </c>
      <c r="K37" s="101">
        <v>30</v>
      </c>
      <c r="L37" s="99" t="s">
        <v>237</v>
      </c>
      <c r="M37" s="101"/>
      <c r="N37" s="101">
        <v>68</v>
      </c>
      <c r="O37" s="60" t="s">
        <v>222</v>
      </c>
      <c r="P37" s="61"/>
      <c r="Q37" s="62">
        <v>100</v>
      </c>
      <c r="R37" s="100" t="s">
        <v>226</v>
      </c>
      <c r="S37" s="99"/>
      <c r="T37" s="99">
        <v>20</v>
      </c>
      <c r="U37" s="268"/>
      <c r="V37" s="64">
        <f>X36*15+X38*5</f>
        <v>108.5</v>
      </c>
      <c r="W37" s="65" t="s">
        <v>195</v>
      </c>
      <c r="X37" s="128">
        <v>2</v>
      </c>
      <c r="Y37" s="30"/>
      <c r="Z37" s="33"/>
      <c r="AB37" s="33"/>
      <c r="AC37" s="33"/>
      <c r="AD37" s="33">
        <f>AA37*15</f>
        <v>0</v>
      </c>
      <c r="AE37" s="33">
        <f>AB37*4+AD37*4</f>
        <v>0</v>
      </c>
    </row>
    <row r="38" spans="1:33" ht="17.100000000000001" customHeight="1">
      <c r="A38" s="51">
        <v>16</v>
      </c>
      <c r="B38" s="262"/>
      <c r="C38" s="83" t="s">
        <v>241</v>
      </c>
      <c r="D38" s="90"/>
      <c r="E38" s="90">
        <v>5</v>
      </c>
      <c r="F38" s="89"/>
      <c r="G38" s="89"/>
      <c r="H38" s="89"/>
      <c r="I38" s="103" t="s">
        <v>314</v>
      </c>
      <c r="J38" s="89"/>
      <c r="K38" s="89">
        <v>15</v>
      </c>
      <c r="L38" s="103" t="s">
        <v>230</v>
      </c>
      <c r="M38" s="89"/>
      <c r="N38" s="89">
        <v>5</v>
      </c>
      <c r="O38" s="74"/>
      <c r="P38" s="74"/>
      <c r="Q38" s="110"/>
      <c r="R38" s="103" t="s">
        <v>315</v>
      </c>
      <c r="S38" s="186" t="s">
        <v>246</v>
      </c>
      <c r="T38" s="186">
        <v>30</v>
      </c>
      <c r="U38" s="268"/>
      <c r="V38" s="76" t="s">
        <v>197</v>
      </c>
      <c r="W38" s="77" t="s">
        <v>198</v>
      </c>
      <c r="X38" s="128">
        <v>2.5</v>
      </c>
      <c r="Z38" s="78"/>
      <c r="AB38" s="79"/>
      <c r="AC38" s="33">
        <f>AA38*5</f>
        <v>0</v>
      </c>
      <c r="AD38" s="33" t="s">
        <v>200</v>
      </c>
      <c r="AE38" s="80">
        <f>AB38*4+AC38*9</f>
        <v>0</v>
      </c>
    </row>
    <row r="39" spans="1:33" ht="17.100000000000001" customHeight="1">
      <c r="A39" s="51" t="s">
        <v>201</v>
      </c>
      <c r="B39" s="262"/>
      <c r="C39" s="83" t="s">
        <v>226</v>
      </c>
      <c r="D39" s="90"/>
      <c r="E39" s="90">
        <v>30</v>
      </c>
      <c r="F39" s="89"/>
      <c r="G39" s="89"/>
      <c r="H39" s="89"/>
      <c r="I39" s="103" t="s">
        <v>230</v>
      </c>
      <c r="J39" s="89"/>
      <c r="K39" s="89">
        <v>5</v>
      </c>
      <c r="L39" s="103" t="s">
        <v>243</v>
      </c>
      <c r="M39" s="89"/>
      <c r="N39" s="89">
        <v>5</v>
      </c>
      <c r="O39" s="134"/>
      <c r="P39" s="134"/>
      <c r="Q39" s="134"/>
      <c r="R39" s="102" t="s">
        <v>316</v>
      </c>
      <c r="S39" s="89"/>
      <c r="T39" s="89">
        <v>5</v>
      </c>
      <c r="U39" s="268"/>
      <c r="V39" s="64">
        <f>X37*5+X39*5</f>
        <v>22.5</v>
      </c>
      <c r="W39" s="77" t="s">
        <v>202</v>
      </c>
      <c r="X39" s="66">
        <v>2.5</v>
      </c>
      <c r="Y39" s="30"/>
      <c r="AB39" s="33"/>
      <c r="AC39" s="33" t="s">
        <v>200</v>
      </c>
      <c r="AD39" s="33">
        <f>AA39*5</f>
        <v>0</v>
      </c>
      <c r="AE39" s="33">
        <f>AB39*4+AD39*4</f>
        <v>0</v>
      </c>
    </row>
    <row r="40" spans="1:33" ht="17.100000000000001" customHeight="1">
      <c r="A40" s="266" t="s">
        <v>244</v>
      </c>
      <c r="B40" s="262"/>
      <c r="C40" s="83" t="s">
        <v>238</v>
      </c>
      <c r="D40" s="90"/>
      <c r="E40" s="90">
        <v>10</v>
      </c>
      <c r="F40" s="89"/>
      <c r="G40" s="89"/>
      <c r="H40" s="89"/>
      <c r="I40" s="102"/>
      <c r="J40" s="89"/>
      <c r="K40" s="89"/>
      <c r="L40" s="102" t="s">
        <v>234</v>
      </c>
      <c r="M40" s="103"/>
      <c r="N40" s="103">
        <v>8</v>
      </c>
      <c r="O40" s="134"/>
      <c r="P40" s="134"/>
      <c r="Q40" s="134"/>
      <c r="R40" s="103"/>
      <c r="S40" s="89"/>
      <c r="T40" s="89"/>
      <c r="U40" s="268"/>
      <c r="V40" s="76" t="s">
        <v>205</v>
      </c>
      <c r="W40" s="77" t="s">
        <v>206</v>
      </c>
      <c r="X40" s="128"/>
      <c r="Z40" s="29" t="s">
        <v>207</v>
      </c>
      <c r="AA40" s="33">
        <v>2.6</v>
      </c>
      <c r="AB40" s="33"/>
      <c r="AC40" s="33">
        <f>AA40*5</f>
        <v>13</v>
      </c>
      <c r="AD40" s="33" t="s">
        <v>200</v>
      </c>
      <c r="AE40" s="33">
        <f>AC40*9</f>
        <v>117</v>
      </c>
    </row>
    <row r="41" spans="1:33" ht="17.100000000000001" customHeight="1">
      <c r="A41" s="266"/>
      <c r="B41" s="262"/>
      <c r="C41" s="83" t="s">
        <v>230</v>
      </c>
      <c r="D41" s="90"/>
      <c r="E41" s="90">
        <v>5</v>
      </c>
      <c r="F41" s="90"/>
      <c r="G41" s="135"/>
      <c r="H41" s="90"/>
      <c r="I41" s="89"/>
      <c r="J41" s="89"/>
      <c r="K41" s="90"/>
      <c r="L41" s="84"/>
      <c r="M41" s="84"/>
      <c r="N41" s="84"/>
      <c r="O41" s="134"/>
      <c r="P41" s="135"/>
      <c r="Q41" s="134"/>
      <c r="R41" s="134"/>
      <c r="S41" s="135"/>
      <c r="T41" s="135"/>
      <c r="U41" s="268"/>
      <c r="V41" s="64">
        <f>X36*2+X37*7+X38*1</f>
        <v>29.3</v>
      </c>
      <c r="W41" s="85" t="s">
        <v>208</v>
      </c>
      <c r="X41" s="128"/>
      <c r="Y41" s="30"/>
      <c r="Z41" s="29" t="s">
        <v>209</v>
      </c>
      <c r="AD41" s="29">
        <f>AA41*15</f>
        <v>0</v>
      </c>
    </row>
    <row r="42" spans="1:33" ht="17.100000000000001" customHeight="1">
      <c r="A42" s="87" t="s">
        <v>210</v>
      </c>
      <c r="B42" s="88"/>
      <c r="C42" s="83"/>
      <c r="D42" s="90"/>
      <c r="E42" s="90"/>
      <c r="F42" s="129"/>
      <c r="G42" s="130"/>
      <c r="H42" s="129"/>
      <c r="I42" s="102"/>
      <c r="J42" s="89"/>
      <c r="K42" s="188"/>
      <c r="L42" s="90"/>
      <c r="M42" s="90"/>
      <c r="N42" s="90"/>
      <c r="O42" s="129"/>
      <c r="P42" s="130"/>
      <c r="Q42" s="129"/>
      <c r="R42" s="129"/>
      <c r="S42" s="130"/>
      <c r="T42" s="129"/>
      <c r="U42" s="264"/>
      <c r="V42" s="76" t="s">
        <v>211</v>
      </c>
      <c r="W42" s="91"/>
      <c r="X42" s="128"/>
      <c r="AB42" s="29">
        <f>SUM(AB37:AB41)</f>
        <v>0</v>
      </c>
      <c r="AC42" s="29">
        <f>SUM(AC37:AC41)</f>
        <v>13</v>
      </c>
      <c r="AD42" s="29">
        <f>SUM(AD37:AD41)</f>
        <v>0</v>
      </c>
      <c r="AE42" s="29">
        <f>AB42*4+AC42*9+AD42*4</f>
        <v>117</v>
      </c>
    </row>
    <row r="43" spans="1:33" ht="17.100000000000001" customHeight="1">
      <c r="A43" s="92"/>
      <c r="B43" s="93"/>
      <c r="C43" s="81"/>
      <c r="D43" s="90"/>
      <c r="E43" s="90"/>
      <c r="F43" s="74"/>
      <c r="G43" s="81"/>
      <c r="H43" s="74"/>
      <c r="I43" s="74"/>
      <c r="J43" s="81"/>
      <c r="K43" s="74"/>
      <c r="L43" s="74"/>
      <c r="M43" s="81"/>
      <c r="N43" s="74"/>
      <c r="O43" s="74"/>
      <c r="P43" s="81"/>
      <c r="Q43" s="74"/>
      <c r="R43" s="74"/>
      <c r="S43" s="81"/>
      <c r="T43" s="74"/>
      <c r="U43" s="265"/>
      <c r="V43" s="94">
        <f>V37*4+V39*9+V41*4</f>
        <v>753.7</v>
      </c>
      <c r="W43" s="106"/>
      <c r="X43" s="128"/>
      <c r="Y43" s="30"/>
      <c r="AB43" s="97">
        <f>AB42*4/AE42</f>
        <v>0</v>
      </c>
      <c r="AC43" s="97">
        <f>AC42*9/AE42</f>
        <v>1</v>
      </c>
      <c r="AD43" s="97">
        <f>AD42*4/AE42</f>
        <v>0</v>
      </c>
    </row>
    <row r="44" spans="1:33" ht="17.100000000000001" customHeight="1">
      <c r="A44" s="43">
        <v>6</v>
      </c>
      <c r="B44" s="262"/>
      <c r="C44" s="131" t="str">
        <f>[1]彰化菜單!Q30</f>
        <v>胚芽飯(穀)</v>
      </c>
      <c r="D44" s="132" t="s">
        <v>213</v>
      </c>
      <c r="E44" s="47"/>
      <c r="F44" s="131" t="str">
        <f>[1]彰化菜單!Q31</f>
        <v>壽喜燒肉片</v>
      </c>
      <c r="G44" s="132" t="s">
        <v>217</v>
      </c>
      <c r="H44" s="131"/>
      <c r="I44" s="131" t="str">
        <f>[1]彰化菜單!Q32</f>
        <v>南洋咖哩</v>
      </c>
      <c r="J44" s="132" t="s">
        <v>215</v>
      </c>
      <c r="K44" s="131"/>
      <c r="L44" s="131" t="str">
        <f>[1]彰化菜單!Q33</f>
        <v>脆炒鮮瓜</v>
      </c>
      <c r="M44" s="132" t="s">
        <v>249</v>
      </c>
      <c r="N44" s="131"/>
      <c r="O44" s="131" t="str">
        <f>[1]彰化菜單!Q34</f>
        <v>淺色蔬菜</v>
      </c>
      <c r="P44" s="131" t="s">
        <v>214</v>
      </c>
      <c r="Q44" s="131"/>
      <c r="R44" s="131" t="str">
        <f>[1]彰化菜單!Q35</f>
        <v>蔭鳳梨雞湯(醃)</v>
      </c>
      <c r="S44" s="131" t="s">
        <v>215</v>
      </c>
      <c r="T44" s="131"/>
      <c r="U44" s="267"/>
      <c r="V44" s="48" t="s">
        <v>188</v>
      </c>
      <c r="W44" s="49" t="s">
        <v>189</v>
      </c>
      <c r="X44" s="127">
        <v>6.5</v>
      </c>
      <c r="AC44" s="29" t="s">
        <v>191</v>
      </c>
      <c r="AD44" s="29" t="s">
        <v>192</v>
      </c>
      <c r="AE44" s="29" t="s">
        <v>193</v>
      </c>
    </row>
    <row r="45" spans="1:33" ht="17.100000000000001" customHeight="1">
      <c r="A45" s="51" t="s">
        <v>194</v>
      </c>
      <c r="B45" s="262"/>
      <c r="C45" s="52" t="s">
        <v>31</v>
      </c>
      <c r="D45" s="59"/>
      <c r="E45" s="54">
        <v>80</v>
      </c>
      <c r="F45" s="99" t="s">
        <v>234</v>
      </c>
      <c r="G45" s="185"/>
      <c r="H45" s="185">
        <v>60</v>
      </c>
      <c r="I45" s="99" t="s">
        <v>254</v>
      </c>
      <c r="J45" s="101"/>
      <c r="K45" s="101">
        <v>45</v>
      </c>
      <c r="L45" s="99" t="s">
        <v>317</v>
      </c>
      <c r="M45" s="101"/>
      <c r="N45" s="101">
        <v>60</v>
      </c>
      <c r="O45" s="60" t="s">
        <v>222</v>
      </c>
      <c r="P45" s="61"/>
      <c r="Q45" s="62">
        <v>100</v>
      </c>
      <c r="R45" s="100" t="s">
        <v>318</v>
      </c>
      <c r="S45" s="99" t="s">
        <v>275</v>
      </c>
      <c r="T45" s="99">
        <v>5</v>
      </c>
      <c r="U45" s="268"/>
      <c r="V45" s="64">
        <f>X44*15+X46*5</f>
        <v>108.5</v>
      </c>
      <c r="W45" s="65" t="s">
        <v>195</v>
      </c>
      <c r="X45" s="128">
        <v>2</v>
      </c>
      <c r="Y45" s="30"/>
      <c r="Z45" s="33"/>
      <c r="AB45" s="33"/>
      <c r="AC45" s="33"/>
      <c r="AD45" s="33">
        <f>AA45*15</f>
        <v>0</v>
      </c>
      <c r="AE45" s="33">
        <f>AB45*4+AD45*4</f>
        <v>0</v>
      </c>
    </row>
    <row r="46" spans="1:33" ht="17.100000000000001" customHeight="1">
      <c r="A46" s="51">
        <v>17</v>
      </c>
      <c r="B46" s="262"/>
      <c r="C46" s="67" t="s">
        <v>319</v>
      </c>
      <c r="D46" s="73"/>
      <c r="E46" s="69">
        <v>40</v>
      </c>
      <c r="F46" s="89" t="s">
        <v>226</v>
      </c>
      <c r="G46" s="89"/>
      <c r="H46" s="89">
        <v>15</v>
      </c>
      <c r="I46" s="103" t="s">
        <v>226</v>
      </c>
      <c r="J46" s="89"/>
      <c r="K46" s="89">
        <v>10</v>
      </c>
      <c r="L46" s="103" t="s">
        <v>256</v>
      </c>
      <c r="M46" s="89"/>
      <c r="N46" s="89">
        <v>3</v>
      </c>
      <c r="O46" s="74"/>
      <c r="P46" s="74"/>
      <c r="Q46" s="110"/>
      <c r="R46" s="103" t="s">
        <v>218</v>
      </c>
      <c r="S46" s="186"/>
      <c r="T46" s="186">
        <v>10</v>
      </c>
      <c r="U46" s="268"/>
      <c r="V46" s="76" t="s">
        <v>197</v>
      </c>
      <c r="W46" s="77" t="s">
        <v>198</v>
      </c>
      <c r="X46" s="128">
        <v>2.2000000000000002</v>
      </c>
      <c r="Z46" s="78"/>
      <c r="AB46" s="79"/>
      <c r="AC46" s="33">
        <f>AA46*5</f>
        <v>0</v>
      </c>
      <c r="AD46" s="33" t="s">
        <v>200</v>
      </c>
      <c r="AE46" s="80">
        <f>AB46*4+AC46*9</f>
        <v>0</v>
      </c>
    </row>
    <row r="47" spans="1:33" ht="17.100000000000001" customHeight="1">
      <c r="A47" s="51" t="s">
        <v>201</v>
      </c>
      <c r="B47" s="262"/>
      <c r="C47" s="81"/>
      <c r="D47" s="68"/>
      <c r="E47" s="74"/>
      <c r="F47" s="89" t="s">
        <v>230</v>
      </c>
      <c r="G47" s="89"/>
      <c r="H47" s="89">
        <v>5</v>
      </c>
      <c r="I47" s="103" t="s">
        <v>230</v>
      </c>
      <c r="J47" s="89"/>
      <c r="K47" s="89">
        <v>5</v>
      </c>
      <c r="L47" s="103" t="s">
        <v>230</v>
      </c>
      <c r="M47" s="89"/>
      <c r="N47" s="89">
        <v>5</v>
      </c>
      <c r="O47" s="134"/>
      <c r="P47" s="134"/>
      <c r="Q47" s="134"/>
      <c r="R47" s="102" t="s">
        <v>284</v>
      </c>
      <c r="S47" s="89"/>
      <c r="T47" s="89">
        <v>20</v>
      </c>
      <c r="U47" s="268"/>
      <c r="V47" s="64">
        <f>X45*5+X47*5</f>
        <v>22.5</v>
      </c>
      <c r="W47" s="77" t="s">
        <v>202</v>
      </c>
      <c r="X47" s="66">
        <v>2.5</v>
      </c>
      <c r="Y47" s="30"/>
      <c r="AB47" s="33"/>
      <c r="AC47" s="33" t="s">
        <v>200</v>
      </c>
      <c r="AD47" s="33">
        <f>AA47*5</f>
        <v>0</v>
      </c>
      <c r="AE47" s="33">
        <f>AB47*4+AD47*4</f>
        <v>0</v>
      </c>
    </row>
    <row r="48" spans="1:33" ht="17.100000000000001" customHeight="1">
      <c r="A48" s="266" t="s">
        <v>320</v>
      </c>
      <c r="B48" s="262"/>
      <c r="C48" s="187"/>
      <c r="D48" s="135"/>
      <c r="E48" s="129"/>
      <c r="F48" s="89" t="s">
        <v>321</v>
      </c>
      <c r="G48" s="89"/>
      <c r="H48" s="89">
        <v>0.1</v>
      </c>
      <c r="I48" s="102" t="s">
        <v>241</v>
      </c>
      <c r="J48" s="89"/>
      <c r="K48" s="89">
        <v>5</v>
      </c>
      <c r="L48" s="102"/>
      <c r="M48" s="103"/>
      <c r="N48" s="103"/>
      <c r="O48" s="134"/>
      <c r="P48" s="134"/>
      <c r="Q48" s="134"/>
      <c r="R48" s="103"/>
      <c r="S48" s="89"/>
      <c r="T48" s="89"/>
      <c r="U48" s="268"/>
      <c r="V48" s="76" t="s">
        <v>205</v>
      </c>
      <c r="W48" s="77" t="s">
        <v>206</v>
      </c>
      <c r="X48" s="128"/>
      <c r="Z48" s="29" t="s">
        <v>207</v>
      </c>
      <c r="AA48" s="33">
        <v>2.6</v>
      </c>
      <c r="AB48" s="33"/>
      <c r="AC48" s="33">
        <f>AA48*5</f>
        <v>13</v>
      </c>
      <c r="AD48" s="33" t="s">
        <v>200</v>
      </c>
      <c r="AE48" s="33">
        <f>AC48*9</f>
        <v>117</v>
      </c>
    </row>
    <row r="49" spans="1:31" ht="17.100000000000001" customHeight="1">
      <c r="A49" s="266"/>
      <c r="B49" s="262"/>
      <c r="C49" s="187"/>
      <c r="D49" s="135"/>
      <c r="E49" s="129"/>
      <c r="F49" s="90"/>
      <c r="G49" s="135"/>
      <c r="H49" s="90"/>
      <c r="I49" s="89"/>
      <c r="J49" s="89"/>
      <c r="K49" s="90"/>
      <c r="L49" s="84"/>
      <c r="M49" s="84"/>
      <c r="N49" s="84"/>
      <c r="O49" s="134"/>
      <c r="P49" s="135"/>
      <c r="Q49" s="134"/>
      <c r="R49" s="134"/>
      <c r="S49" s="135"/>
      <c r="T49" s="134"/>
      <c r="U49" s="268"/>
      <c r="V49" s="64">
        <f>X44*2+X45*7+X46*1</f>
        <v>29.2</v>
      </c>
      <c r="W49" s="85" t="s">
        <v>208</v>
      </c>
      <c r="X49" s="128"/>
      <c r="Y49" s="30"/>
      <c r="Z49" s="29" t="s">
        <v>209</v>
      </c>
      <c r="AD49" s="29">
        <f>AA49*15</f>
        <v>0</v>
      </c>
    </row>
    <row r="50" spans="1:31" ht="17.100000000000001" customHeight="1">
      <c r="A50" s="87" t="s">
        <v>210</v>
      </c>
      <c r="B50" s="88"/>
      <c r="C50" s="130"/>
      <c r="D50" s="130"/>
      <c r="E50" s="74"/>
      <c r="F50" s="129"/>
      <c r="G50" s="130"/>
      <c r="H50" s="129"/>
      <c r="I50" s="102"/>
      <c r="J50" s="89"/>
      <c r="K50" s="188"/>
      <c r="L50" s="90"/>
      <c r="M50" s="90"/>
      <c r="N50" s="90"/>
      <c r="O50" s="129"/>
      <c r="P50" s="130"/>
      <c r="Q50" s="129"/>
      <c r="R50" s="129"/>
      <c r="S50" s="130"/>
      <c r="T50" s="129"/>
      <c r="U50" s="264"/>
      <c r="V50" s="76" t="s">
        <v>211</v>
      </c>
      <c r="W50" s="91"/>
      <c r="X50" s="128"/>
      <c r="AB50" s="29">
        <f>SUM(AB45:AB49)</f>
        <v>0</v>
      </c>
      <c r="AC50" s="29">
        <f>SUM(AC45:AC49)</f>
        <v>13</v>
      </c>
      <c r="AD50" s="29">
        <f>SUM(AD45:AD49)</f>
        <v>0</v>
      </c>
      <c r="AE50" s="29">
        <f>AB50*4+AC50*9+AD50*4</f>
        <v>117</v>
      </c>
    </row>
    <row r="51" spans="1:31" ht="17.100000000000001" customHeight="1" thickBot="1">
      <c r="A51" s="140"/>
      <c r="B51" s="141"/>
      <c r="C51" s="142"/>
      <c r="D51" s="142"/>
      <c r="E51" s="143"/>
      <c r="F51" s="143"/>
      <c r="G51" s="142"/>
      <c r="H51" s="143"/>
      <c r="I51" s="143"/>
      <c r="J51" s="142"/>
      <c r="K51" s="143"/>
      <c r="L51" s="143"/>
      <c r="M51" s="142"/>
      <c r="N51" s="143"/>
      <c r="O51" s="143"/>
      <c r="P51" s="142"/>
      <c r="Q51" s="143"/>
      <c r="R51" s="143"/>
      <c r="S51" s="142"/>
      <c r="T51" s="143"/>
      <c r="U51" s="270"/>
      <c r="V51" s="94">
        <f>V45*4+V47*9+V49*4</f>
        <v>753.3</v>
      </c>
      <c r="W51" s="189"/>
      <c r="X51" s="146"/>
      <c r="Y51" s="30"/>
      <c r="AB51" s="97">
        <f>AB50*4/AE50</f>
        <v>0</v>
      </c>
      <c r="AC51" s="97">
        <f>AC50*9/AE50</f>
        <v>1</v>
      </c>
      <c r="AD51" s="97">
        <f>AD50*4/AE50</f>
        <v>0</v>
      </c>
    </row>
  </sheetData>
  <mergeCells count="19">
    <mergeCell ref="B36:B41"/>
    <mergeCell ref="U36:U43"/>
    <mergeCell ref="A40:A41"/>
    <mergeCell ref="B44:B49"/>
    <mergeCell ref="U44:U51"/>
    <mergeCell ref="A48:A49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opLeftCell="A3" zoomScale="96" zoomScaleNormal="96" workbookViewId="0">
      <selection activeCell="I30" sqref="I30:L35"/>
    </sheetView>
  </sheetViews>
  <sheetFormatPr defaultColWidth="9" defaultRowHeight="21"/>
  <cols>
    <col min="1" max="1" width="5.6640625" style="33" customWidth="1"/>
    <col min="2" max="2" width="0" style="29" hidden="1" customWidth="1"/>
    <col min="3" max="3" width="12.6640625" style="29" customWidth="1"/>
    <col min="4" max="4" width="4.6640625" style="147" customWidth="1"/>
    <col min="5" max="5" width="4.6640625" style="29" customWidth="1"/>
    <col min="6" max="6" width="12.6640625" style="29" customWidth="1"/>
    <col min="7" max="7" width="4.6640625" style="147" customWidth="1"/>
    <col min="8" max="8" width="4.6640625" style="29" customWidth="1"/>
    <col min="9" max="9" width="12.6640625" style="29" customWidth="1"/>
    <col min="10" max="10" width="4.6640625" style="147" customWidth="1"/>
    <col min="11" max="11" width="4.6640625" style="29" customWidth="1"/>
    <col min="12" max="12" width="12.6640625" style="29" customWidth="1"/>
    <col min="13" max="13" width="4.6640625" style="147" customWidth="1"/>
    <col min="14" max="14" width="4.6640625" style="29" customWidth="1"/>
    <col min="15" max="15" width="12.6640625" style="29" customWidth="1"/>
    <col min="16" max="16" width="4.6640625" style="147" customWidth="1"/>
    <col min="17" max="17" width="4.6640625" style="29" customWidth="1"/>
    <col min="18" max="18" width="12.6640625" style="29" customWidth="1"/>
    <col min="19" max="19" width="4.6640625" style="147" customWidth="1"/>
    <col min="20" max="20" width="4.6640625" style="29" customWidth="1"/>
    <col min="21" max="21" width="5.6640625" style="29" customWidth="1"/>
    <col min="22" max="22" width="9.44140625" style="151" bestFit="1" customWidth="1"/>
    <col min="23" max="23" width="12.6640625" style="152" customWidth="1"/>
    <col min="24" max="24" width="5.6640625" style="153" customWidth="1"/>
    <col min="25" max="25" width="6.6640625" style="29" customWidth="1"/>
    <col min="26" max="26" width="6" style="29" hidden="1" customWidth="1"/>
    <col min="27" max="27" width="5.44140625" style="33" hidden="1" customWidth="1"/>
    <col min="28" max="28" width="7.77734375" style="29" hidden="1" customWidth="1"/>
    <col min="29" max="29" width="8" style="29" hidden="1" customWidth="1"/>
    <col min="30" max="30" width="7.88671875" style="29" hidden="1" customWidth="1"/>
    <col min="31" max="31" width="7.44140625" style="29" hidden="1" customWidth="1"/>
    <col min="32" max="16384" width="9" style="29"/>
  </cols>
  <sheetData>
    <row r="1" spans="1:37" s="24" customFormat="1" ht="20.100000000000001" customHeight="1">
      <c r="A1" s="158" t="s">
        <v>0</v>
      </c>
      <c r="B1" s="159"/>
      <c r="C1" s="159"/>
      <c r="D1" s="159"/>
      <c r="E1" s="159"/>
      <c r="F1" s="159"/>
      <c r="G1" s="274" t="s">
        <v>322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5"/>
      <c r="Y1" s="23"/>
      <c r="AA1" s="25"/>
    </row>
    <row r="2" spans="1:37" ht="17.100000000000001" customHeight="1" thickBot="1">
      <c r="A2" s="160" t="s">
        <v>175</v>
      </c>
      <c r="B2" s="3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28"/>
      <c r="U2" s="28"/>
      <c r="V2" s="30"/>
      <c r="W2" s="31"/>
      <c r="X2" s="161"/>
      <c r="Y2" s="30"/>
    </row>
    <row r="3" spans="1:37" ht="17.100000000000001" customHeight="1">
      <c r="A3" s="34" t="s">
        <v>176</v>
      </c>
      <c r="B3" s="35" t="s">
        <v>177</v>
      </c>
      <c r="C3" s="36" t="s">
        <v>178</v>
      </c>
      <c r="D3" s="37" t="s">
        <v>179</v>
      </c>
      <c r="E3" s="37" t="s">
        <v>180</v>
      </c>
      <c r="F3" s="36" t="s">
        <v>181</v>
      </c>
      <c r="G3" s="37" t="s">
        <v>179</v>
      </c>
      <c r="H3" s="37" t="s">
        <v>180</v>
      </c>
      <c r="I3" s="36" t="s">
        <v>182</v>
      </c>
      <c r="J3" s="37" t="s">
        <v>179</v>
      </c>
      <c r="K3" s="37" t="s">
        <v>180</v>
      </c>
      <c r="L3" s="36" t="s">
        <v>182</v>
      </c>
      <c r="M3" s="37" t="s">
        <v>179</v>
      </c>
      <c r="N3" s="37" t="s">
        <v>180</v>
      </c>
      <c r="O3" s="36" t="s">
        <v>182</v>
      </c>
      <c r="P3" s="37" t="s">
        <v>179</v>
      </c>
      <c r="Q3" s="37" t="s">
        <v>180</v>
      </c>
      <c r="R3" s="38" t="s">
        <v>183</v>
      </c>
      <c r="S3" s="37" t="s">
        <v>179</v>
      </c>
      <c r="T3" s="37" t="s">
        <v>180</v>
      </c>
      <c r="U3" s="39" t="s">
        <v>184</v>
      </c>
      <c r="V3" s="40" t="s">
        <v>185</v>
      </c>
      <c r="W3" s="41" t="s">
        <v>186</v>
      </c>
      <c r="X3" s="42" t="s">
        <v>187</v>
      </c>
      <c r="Y3" s="33"/>
      <c r="Z3" s="33"/>
      <c r="AG3" s="33"/>
    </row>
    <row r="4" spans="1:37" ht="17.100000000000001" customHeight="1">
      <c r="A4" s="43">
        <v>6</v>
      </c>
      <c r="B4" s="261"/>
      <c r="C4" s="162" t="str">
        <f>彰化菜單!A30</f>
        <v>白飯</v>
      </c>
      <c r="D4" s="131" t="s">
        <v>213</v>
      </c>
      <c r="E4" s="163"/>
      <c r="F4" s="162" t="str">
        <f>彰化菜單!A31</f>
        <v>番茄獵人雞</v>
      </c>
      <c r="G4" s="132" t="s">
        <v>215</v>
      </c>
      <c r="H4" s="163"/>
      <c r="I4" s="162" t="str">
        <f>彰化菜單!A32</f>
        <v>蒜茸豆腐(豆.加)</v>
      </c>
      <c r="J4" s="132" t="s">
        <v>215</v>
      </c>
      <c r="K4" s="163"/>
      <c r="L4" s="162" t="str">
        <f>彰化菜單!A33</f>
        <v>鮮菇混炒</v>
      </c>
      <c r="M4" s="132" t="s">
        <v>215</v>
      </c>
      <c r="N4" s="163"/>
      <c r="O4" s="162" t="str">
        <f>彰化菜單!A34</f>
        <v>深色蔬菜</v>
      </c>
      <c r="P4" s="131" t="s">
        <v>214</v>
      </c>
      <c r="Q4" s="163"/>
      <c r="R4" s="162" t="str">
        <f>彰化菜單!A35</f>
        <v>麵線糊(芡)</v>
      </c>
      <c r="S4" s="131" t="s">
        <v>215</v>
      </c>
      <c r="T4" s="164"/>
      <c r="U4" s="263"/>
      <c r="V4" s="48" t="s">
        <v>188</v>
      </c>
      <c r="W4" s="49" t="s">
        <v>189</v>
      </c>
      <c r="X4" s="50">
        <v>6.3</v>
      </c>
      <c r="AB4" s="29" t="s">
        <v>190</v>
      </c>
      <c r="AC4" s="29" t="s">
        <v>191</v>
      </c>
      <c r="AD4" s="29" t="s">
        <v>192</v>
      </c>
      <c r="AE4" s="29" t="s">
        <v>193</v>
      </c>
      <c r="AG4" s="33"/>
    </row>
    <row r="5" spans="1:37" ht="17.100000000000001" customHeight="1">
      <c r="A5" s="51" t="s">
        <v>194</v>
      </c>
      <c r="B5" s="262"/>
      <c r="C5" s="176" t="s">
        <v>279</v>
      </c>
      <c r="D5" s="166"/>
      <c r="E5" s="166">
        <v>120</v>
      </c>
      <c r="F5" s="99" t="s">
        <v>218</v>
      </c>
      <c r="G5" s="101"/>
      <c r="H5" s="101">
        <v>65</v>
      </c>
      <c r="I5" s="99" t="s">
        <v>219</v>
      </c>
      <c r="J5" s="190" t="s">
        <v>323</v>
      </c>
      <c r="K5" s="190">
        <v>40</v>
      </c>
      <c r="L5" s="99" t="s">
        <v>300</v>
      </c>
      <c r="M5" s="101"/>
      <c r="N5" s="101">
        <v>50</v>
      </c>
      <c r="O5" s="60" t="s">
        <v>222</v>
      </c>
      <c r="P5" s="61"/>
      <c r="Q5" s="62">
        <v>100</v>
      </c>
      <c r="R5" s="100" t="s">
        <v>324</v>
      </c>
      <c r="S5" s="100"/>
      <c r="T5" s="100">
        <v>5</v>
      </c>
      <c r="U5" s="264"/>
      <c r="V5" s="64">
        <f>X4*15+X6*5</f>
        <v>105.5</v>
      </c>
      <c r="W5" s="65" t="s">
        <v>195</v>
      </c>
      <c r="X5" s="66">
        <v>2</v>
      </c>
      <c r="Y5" s="30"/>
      <c r="Z5" s="33" t="s">
        <v>196</v>
      </c>
      <c r="AA5" s="33">
        <v>6</v>
      </c>
      <c r="AB5" s="33">
        <f>AA5*2</f>
        <v>12</v>
      </c>
      <c r="AC5" s="33"/>
      <c r="AD5" s="33">
        <f>AA5*15</f>
        <v>90</v>
      </c>
      <c r="AE5" s="33">
        <f>AB5*4+AD5*4</f>
        <v>408</v>
      </c>
      <c r="AF5" s="33"/>
      <c r="AG5" s="33"/>
      <c r="AH5" s="33"/>
      <c r="AI5" s="33"/>
      <c r="AJ5" s="33"/>
      <c r="AK5" s="33"/>
    </row>
    <row r="6" spans="1:37" ht="17.100000000000001" customHeight="1">
      <c r="A6" s="51">
        <v>19</v>
      </c>
      <c r="B6" s="262"/>
      <c r="C6" s="178"/>
      <c r="D6" s="84"/>
      <c r="E6" s="84"/>
      <c r="F6" s="83" t="s">
        <v>226</v>
      </c>
      <c r="G6" s="84"/>
      <c r="H6" s="84">
        <v>10</v>
      </c>
      <c r="I6" s="103" t="s">
        <v>325</v>
      </c>
      <c r="J6" s="89"/>
      <c r="K6" s="89">
        <v>5</v>
      </c>
      <c r="L6" s="102" t="s">
        <v>227</v>
      </c>
      <c r="M6" s="89"/>
      <c r="N6" s="89">
        <v>10</v>
      </c>
      <c r="O6" s="74"/>
      <c r="P6" s="74"/>
      <c r="Q6" s="110"/>
      <c r="R6" s="103" t="s">
        <v>326</v>
      </c>
      <c r="S6" s="89"/>
      <c r="T6" s="89">
        <v>5</v>
      </c>
      <c r="U6" s="264"/>
      <c r="V6" s="76" t="s">
        <v>197</v>
      </c>
      <c r="W6" s="77" t="s">
        <v>198</v>
      </c>
      <c r="X6" s="66">
        <v>2.2000000000000002</v>
      </c>
      <c r="Z6" s="78" t="s">
        <v>199</v>
      </c>
      <c r="AA6" s="33">
        <v>2</v>
      </c>
      <c r="AB6" s="79">
        <f>AA6*7</f>
        <v>14</v>
      </c>
      <c r="AC6" s="33">
        <f>AA6*5</f>
        <v>10</v>
      </c>
      <c r="AD6" s="33" t="s">
        <v>200</v>
      </c>
      <c r="AE6" s="80">
        <f>AB6*4+AC6*9</f>
        <v>146</v>
      </c>
      <c r="AF6" s="78"/>
      <c r="AG6" s="33"/>
      <c r="AH6" s="79"/>
      <c r="AI6" s="33"/>
      <c r="AJ6" s="33"/>
      <c r="AK6" s="80"/>
    </row>
    <row r="7" spans="1:37" ht="17.100000000000001" customHeight="1">
      <c r="A7" s="51" t="s">
        <v>201</v>
      </c>
      <c r="B7" s="262"/>
      <c r="C7" s="138"/>
      <c r="D7" s="118"/>
      <c r="E7" s="74"/>
      <c r="F7" s="90" t="s">
        <v>278</v>
      </c>
      <c r="G7" s="90"/>
      <c r="H7" s="90">
        <v>10</v>
      </c>
      <c r="I7" s="103" t="s">
        <v>327</v>
      </c>
      <c r="J7" s="89"/>
      <c r="K7" s="89">
        <v>3</v>
      </c>
      <c r="L7" s="102" t="s">
        <v>247</v>
      </c>
      <c r="M7" s="103"/>
      <c r="N7" s="103">
        <v>10</v>
      </c>
      <c r="O7" s="134"/>
      <c r="P7" s="134"/>
      <c r="Q7" s="134"/>
      <c r="R7" s="103" t="s">
        <v>273</v>
      </c>
      <c r="S7" s="89"/>
      <c r="T7" s="89">
        <v>5</v>
      </c>
      <c r="U7" s="264"/>
      <c r="V7" s="64">
        <f>X5*5+X7*5</f>
        <v>22.5</v>
      </c>
      <c r="W7" s="77" t="s">
        <v>202</v>
      </c>
      <c r="X7" s="66">
        <v>2.5</v>
      </c>
      <c r="Y7" s="30"/>
      <c r="Z7" s="29" t="s">
        <v>203</v>
      </c>
      <c r="AA7" s="33">
        <v>1.8</v>
      </c>
      <c r="AB7" s="33">
        <f>AA7*1</f>
        <v>1.8</v>
      </c>
      <c r="AC7" s="33" t="s">
        <v>200</v>
      </c>
      <c r="AD7" s="33">
        <f>AA7*5</f>
        <v>9</v>
      </c>
      <c r="AE7" s="33">
        <f>AB7*4+AD7*4</f>
        <v>43.2</v>
      </c>
      <c r="AG7" s="33"/>
      <c r="AH7" s="33"/>
      <c r="AI7" s="33"/>
      <c r="AJ7" s="33"/>
      <c r="AK7" s="33"/>
    </row>
    <row r="8" spans="1:37" ht="17.100000000000001" customHeight="1">
      <c r="A8" s="266" t="s">
        <v>204</v>
      </c>
      <c r="B8" s="262"/>
      <c r="C8" s="74"/>
      <c r="D8" s="74"/>
      <c r="E8" s="74"/>
      <c r="F8" s="191"/>
      <c r="G8" s="130"/>
      <c r="H8" s="130"/>
      <c r="I8" s="103"/>
      <c r="J8" s="89"/>
      <c r="K8" s="89"/>
      <c r="L8" s="103" t="s">
        <v>230</v>
      </c>
      <c r="M8" s="89"/>
      <c r="N8" s="89">
        <v>5</v>
      </c>
      <c r="O8" s="74"/>
      <c r="P8" s="81"/>
      <c r="Q8" s="74"/>
      <c r="R8" s="102" t="s">
        <v>262</v>
      </c>
      <c r="S8" s="89"/>
      <c r="T8" s="89">
        <v>10</v>
      </c>
      <c r="U8" s="264"/>
      <c r="V8" s="76" t="s">
        <v>205</v>
      </c>
      <c r="W8" s="77" t="s">
        <v>206</v>
      </c>
      <c r="X8" s="66"/>
      <c r="Z8" s="29" t="s">
        <v>207</v>
      </c>
      <c r="AA8" s="33">
        <v>2.5</v>
      </c>
      <c r="AB8" s="33"/>
      <c r="AC8" s="33">
        <f>AA8*5</f>
        <v>12.5</v>
      </c>
      <c r="AD8" s="33" t="s">
        <v>200</v>
      </c>
      <c r="AE8" s="33">
        <f>AC8*9</f>
        <v>112.5</v>
      </c>
      <c r="AG8" s="33"/>
      <c r="AH8" s="33"/>
      <c r="AI8" s="33"/>
      <c r="AJ8" s="33"/>
      <c r="AK8" s="33"/>
    </row>
    <row r="9" spans="1:37" ht="17.100000000000001" customHeight="1">
      <c r="A9" s="266"/>
      <c r="B9" s="262"/>
      <c r="C9" s="74"/>
      <c r="D9" s="74"/>
      <c r="E9" s="74"/>
      <c r="F9" s="191"/>
      <c r="G9" s="130"/>
      <c r="H9" s="130"/>
      <c r="I9" s="83"/>
      <c r="J9" s="84"/>
      <c r="K9" s="84"/>
      <c r="L9" s="103" t="s">
        <v>314</v>
      </c>
      <c r="M9" s="89"/>
      <c r="N9" s="89">
        <v>5</v>
      </c>
      <c r="O9" s="74"/>
      <c r="P9" s="81"/>
      <c r="Q9" s="74"/>
      <c r="R9" s="102" t="s">
        <v>243</v>
      </c>
      <c r="S9" s="89"/>
      <c r="T9" s="89">
        <v>3</v>
      </c>
      <c r="U9" s="264"/>
      <c r="V9" s="64">
        <f>X4*2+X5*7+X6*1</f>
        <v>28.8</v>
      </c>
      <c r="W9" s="85" t="s">
        <v>208</v>
      </c>
      <c r="X9" s="86"/>
      <c r="Y9" s="30"/>
      <c r="Z9" s="29" t="s">
        <v>209</v>
      </c>
      <c r="AD9" s="29">
        <f>AA9*15</f>
        <v>0</v>
      </c>
      <c r="AG9" s="33"/>
    </row>
    <row r="10" spans="1:37" ht="17.100000000000001" customHeight="1">
      <c r="A10" s="87" t="s">
        <v>210</v>
      </c>
      <c r="B10" s="88"/>
      <c r="C10" s="74"/>
      <c r="D10" s="81"/>
      <c r="E10" s="74"/>
      <c r="F10" s="74"/>
      <c r="G10" s="81"/>
      <c r="H10" s="74"/>
      <c r="I10" s="74"/>
      <c r="J10" s="81"/>
      <c r="K10" s="74"/>
      <c r="L10" s="74"/>
      <c r="M10" s="81"/>
      <c r="N10" s="81"/>
      <c r="O10" s="74"/>
      <c r="P10" s="81"/>
      <c r="Q10" s="74"/>
      <c r="R10" s="102"/>
      <c r="S10" s="89"/>
      <c r="T10" s="90"/>
      <c r="U10" s="264"/>
      <c r="V10" s="76" t="s">
        <v>211</v>
      </c>
      <c r="W10" s="91"/>
      <c r="X10" s="66"/>
      <c r="AB10" s="29">
        <f>SUM(AB5:AB9)</f>
        <v>27.8</v>
      </c>
      <c r="AC10" s="29">
        <f>SUM(AC5:AC9)</f>
        <v>22.5</v>
      </c>
      <c r="AD10" s="29">
        <f>SUM(AD5:AD9)</f>
        <v>99</v>
      </c>
      <c r="AE10" s="29">
        <f>AB10*4+AC10*9+AD10*4</f>
        <v>709.7</v>
      </c>
      <c r="AG10" s="33"/>
    </row>
    <row r="11" spans="1:37" ht="17.100000000000001" customHeight="1">
      <c r="A11" s="92"/>
      <c r="B11" s="93"/>
      <c r="C11" s="81"/>
      <c r="D11" s="81"/>
      <c r="E11" s="74"/>
      <c r="F11" s="74"/>
      <c r="G11" s="81"/>
      <c r="H11" s="74"/>
      <c r="I11" s="74"/>
      <c r="J11" s="81"/>
      <c r="K11" s="74"/>
      <c r="L11" s="74"/>
      <c r="M11" s="81"/>
      <c r="N11" s="81"/>
      <c r="O11" s="74"/>
      <c r="P11" s="81"/>
      <c r="Q11" s="74"/>
      <c r="R11" s="74"/>
      <c r="S11" s="81"/>
      <c r="T11" s="74"/>
      <c r="U11" s="265"/>
      <c r="V11" s="94">
        <f>V5*4+V7*9+V9*4</f>
        <v>739.7</v>
      </c>
      <c r="W11" s="95"/>
      <c r="X11" s="96"/>
      <c r="Y11" s="30"/>
      <c r="AB11" s="97">
        <f>AB10*4/AE10</f>
        <v>0.15668592362970268</v>
      </c>
      <c r="AC11" s="97">
        <f>AC10*9/AE10</f>
        <v>0.28533183035085247</v>
      </c>
      <c r="AD11" s="97">
        <f>AD10*4/AE10</f>
        <v>0.55798224601944479</v>
      </c>
      <c r="AG11" s="33"/>
      <c r="AH11" s="97"/>
      <c r="AI11" s="97"/>
      <c r="AJ11" s="97"/>
    </row>
    <row r="12" spans="1:37" ht="17.100000000000001" customHeight="1">
      <c r="A12" s="43">
        <v>6</v>
      </c>
      <c r="B12" s="261"/>
      <c r="C12" s="44" t="str">
        <f>彰化菜單!E30</f>
        <v>小米飯</v>
      </c>
      <c r="D12" s="44" t="s">
        <v>213</v>
      </c>
      <c r="E12" s="44"/>
      <c r="F12" s="44" t="str">
        <f>彰化菜單!E31</f>
        <v>椒鹽魚丁(炸.海)</v>
      </c>
      <c r="G12" s="132" t="s">
        <v>258</v>
      </c>
      <c r="H12" s="44"/>
      <c r="I12" s="44" t="str">
        <f>彰化菜單!E32</f>
        <v>蒲瓜什錦</v>
      </c>
      <c r="J12" s="132" t="s">
        <v>215</v>
      </c>
      <c r="K12" s="44"/>
      <c r="L12" s="44" t="str">
        <f>彰化菜單!E33</f>
        <v>古早味肉燥</v>
      </c>
      <c r="M12" s="132" t="s">
        <v>215</v>
      </c>
      <c r="N12" s="44"/>
      <c r="O12" s="44" t="str">
        <f>彰化菜單!E34</f>
        <v>深色蔬菜</v>
      </c>
      <c r="P12" s="44" t="s">
        <v>214</v>
      </c>
      <c r="Q12" s="44"/>
      <c r="R12" s="44" t="str">
        <f>彰化菜單!E35</f>
        <v>沙茶鮮蔬湯</v>
      </c>
      <c r="S12" s="44" t="s">
        <v>215</v>
      </c>
      <c r="T12" s="44"/>
      <c r="U12" s="263"/>
      <c r="V12" s="48" t="s">
        <v>188</v>
      </c>
      <c r="W12" s="49" t="s">
        <v>189</v>
      </c>
      <c r="X12" s="50">
        <v>6.1</v>
      </c>
      <c r="AB12" s="29" t="s">
        <v>190</v>
      </c>
      <c r="AC12" s="29" t="s">
        <v>191</v>
      </c>
      <c r="AD12" s="29" t="s">
        <v>192</v>
      </c>
      <c r="AE12" s="29" t="s">
        <v>193</v>
      </c>
    </row>
    <row r="13" spans="1:37" ht="17.100000000000001" customHeight="1">
      <c r="A13" s="51" t="s">
        <v>194</v>
      </c>
      <c r="B13" s="262"/>
      <c r="C13" s="176" t="s">
        <v>74</v>
      </c>
      <c r="D13" s="166"/>
      <c r="E13" s="166">
        <v>80</v>
      </c>
      <c r="F13" s="99" t="s">
        <v>328</v>
      </c>
      <c r="G13" s="99" t="s">
        <v>306</v>
      </c>
      <c r="H13" s="99">
        <v>60</v>
      </c>
      <c r="I13" s="99" t="s">
        <v>103</v>
      </c>
      <c r="J13" s="101"/>
      <c r="K13" s="101">
        <v>70</v>
      </c>
      <c r="L13" s="102" t="s">
        <v>329</v>
      </c>
      <c r="M13" s="89"/>
      <c r="N13" s="89">
        <v>0.1</v>
      </c>
      <c r="O13" s="60" t="s">
        <v>222</v>
      </c>
      <c r="P13" s="61"/>
      <c r="Q13" s="62">
        <v>100</v>
      </c>
      <c r="R13" s="99" t="s">
        <v>300</v>
      </c>
      <c r="S13" s="101"/>
      <c r="T13" s="101">
        <v>30</v>
      </c>
      <c r="U13" s="268"/>
      <c r="V13" s="64">
        <f>X12*15+X14*5</f>
        <v>102</v>
      </c>
      <c r="W13" s="65" t="s">
        <v>195</v>
      </c>
      <c r="X13" s="66">
        <v>2</v>
      </c>
      <c r="Y13" s="30"/>
      <c r="Z13" s="33" t="s">
        <v>196</v>
      </c>
      <c r="AA13" s="33">
        <v>6</v>
      </c>
      <c r="AB13" s="33">
        <f>AA13*2</f>
        <v>12</v>
      </c>
      <c r="AC13" s="33"/>
      <c r="AD13" s="33">
        <f>AA13*15</f>
        <v>90</v>
      </c>
      <c r="AE13" s="33">
        <f>AB13*4+AD13*4</f>
        <v>408</v>
      </c>
    </row>
    <row r="14" spans="1:37" ht="17.100000000000001" customHeight="1">
      <c r="A14" s="51">
        <v>20</v>
      </c>
      <c r="B14" s="262"/>
      <c r="C14" s="178" t="s">
        <v>224</v>
      </c>
      <c r="D14" s="84"/>
      <c r="E14" s="84">
        <v>40</v>
      </c>
      <c r="F14" s="102"/>
      <c r="G14" s="89"/>
      <c r="H14" s="89"/>
      <c r="I14" s="103" t="s">
        <v>256</v>
      </c>
      <c r="J14" s="89"/>
      <c r="K14" s="89">
        <v>5</v>
      </c>
      <c r="L14" s="102" t="s">
        <v>330</v>
      </c>
      <c r="M14" s="89"/>
      <c r="N14" s="89">
        <v>1</v>
      </c>
      <c r="O14" s="74"/>
      <c r="P14" s="74"/>
      <c r="Q14" s="110"/>
      <c r="R14" s="103" t="s">
        <v>256</v>
      </c>
      <c r="S14" s="89"/>
      <c r="T14" s="89">
        <v>1</v>
      </c>
      <c r="U14" s="268"/>
      <c r="V14" s="76" t="s">
        <v>197</v>
      </c>
      <c r="W14" s="77" t="s">
        <v>198</v>
      </c>
      <c r="X14" s="66">
        <v>2.1</v>
      </c>
      <c r="Z14" s="78" t="s">
        <v>199</v>
      </c>
      <c r="AA14" s="33">
        <v>2</v>
      </c>
      <c r="AB14" s="79">
        <f>AA14*7</f>
        <v>14</v>
      </c>
      <c r="AC14" s="33">
        <f>AA14*5</f>
        <v>10</v>
      </c>
      <c r="AD14" s="33" t="s">
        <v>200</v>
      </c>
      <c r="AE14" s="80">
        <f>AB14*4+AC14*9</f>
        <v>146</v>
      </c>
    </row>
    <row r="15" spans="1:37" ht="17.100000000000001" customHeight="1">
      <c r="A15" s="51" t="s">
        <v>201</v>
      </c>
      <c r="B15" s="262"/>
      <c r="C15" s="138"/>
      <c r="D15" s="118"/>
      <c r="E15" s="74"/>
      <c r="F15" s="102"/>
      <c r="G15" s="103"/>
      <c r="H15" s="103"/>
      <c r="I15" s="103" t="s">
        <v>230</v>
      </c>
      <c r="J15" s="89"/>
      <c r="K15" s="89">
        <v>5</v>
      </c>
      <c r="L15" s="102" t="s">
        <v>241</v>
      </c>
      <c r="M15" s="89"/>
      <c r="N15" s="89">
        <v>20</v>
      </c>
      <c r="O15" s="134"/>
      <c r="P15" s="134"/>
      <c r="Q15" s="134"/>
      <c r="R15" s="102" t="s">
        <v>265</v>
      </c>
      <c r="S15" s="102"/>
      <c r="T15" s="102">
        <v>5</v>
      </c>
      <c r="U15" s="268"/>
      <c r="V15" s="64">
        <f>X13*5+X15*5</f>
        <v>22.5</v>
      </c>
      <c r="W15" s="77" t="s">
        <v>202</v>
      </c>
      <c r="X15" s="156">
        <v>2.5</v>
      </c>
      <c r="Y15" s="30"/>
      <c r="Z15" s="29" t="s">
        <v>203</v>
      </c>
      <c r="AA15" s="33">
        <v>1.9</v>
      </c>
      <c r="AB15" s="33">
        <f>AA15*1</f>
        <v>1.9</v>
      </c>
      <c r="AC15" s="33" t="s">
        <v>200</v>
      </c>
      <c r="AD15" s="33">
        <f>AA15*5</f>
        <v>9.5</v>
      </c>
      <c r="AE15" s="33">
        <f>AB15*4+AD15*4</f>
        <v>45.6</v>
      </c>
    </row>
    <row r="16" spans="1:37" ht="17.100000000000001" customHeight="1">
      <c r="A16" s="266" t="s">
        <v>212</v>
      </c>
      <c r="B16" s="262"/>
      <c r="C16" s="138"/>
      <c r="D16" s="74"/>
      <c r="E16" s="74"/>
      <c r="F16" s="170"/>
      <c r="G16" s="170"/>
      <c r="H16" s="170"/>
      <c r="I16" s="89"/>
      <c r="J16" s="89"/>
      <c r="K16" s="89"/>
      <c r="L16" s="84" t="s">
        <v>307</v>
      </c>
      <c r="M16" s="84"/>
      <c r="N16" s="84">
        <v>20</v>
      </c>
      <c r="O16" s="74"/>
      <c r="P16" s="81"/>
      <c r="Q16" s="74"/>
      <c r="R16" s="102"/>
      <c r="S16" s="89"/>
      <c r="T16" s="89"/>
      <c r="U16" s="268"/>
      <c r="V16" s="76" t="s">
        <v>205</v>
      </c>
      <c r="W16" s="77" t="s">
        <v>206</v>
      </c>
      <c r="X16" s="66"/>
      <c r="Z16" s="29" t="s">
        <v>207</v>
      </c>
      <c r="AA16" s="33">
        <v>2.5</v>
      </c>
      <c r="AB16" s="33"/>
      <c r="AC16" s="33">
        <f>AA16*5</f>
        <v>12.5</v>
      </c>
      <c r="AD16" s="33" t="s">
        <v>200</v>
      </c>
      <c r="AE16" s="33">
        <f>AC16*9</f>
        <v>112.5</v>
      </c>
    </row>
    <row r="17" spans="1:37" ht="17.100000000000001" customHeight="1">
      <c r="A17" s="266"/>
      <c r="B17" s="262"/>
      <c r="C17" s="81"/>
      <c r="D17" s="81"/>
      <c r="E17" s="74"/>
      <c r="F17" s="74"/>
      <c r="G17" s="81"/>
      <c r="H17" s="74"/>
      <c r="I17" s="89"/>
      <c r="J17" s="89"/>
      <c r="K17" s="89"/>
      <c r="L17" s="84"/>
      <c r="M17" s="84"/>
      <c r="N17" s="84"/>
      <c r="O17" s="74"/>
      <c r="P17" s="81"/>
      <c r="Q17" s="74"/>
      <c r="R17" s="102"/>
      <c r="S17" s="89"/>
      <c r="T17" s="89"/>
      <c r="U17" s="268"/>
      <c r="V17" s="64">
        <f>X12*2+X13*7+X14*1</f>
        <v>28.3</v>
      </c>
      <c r="W17" s="85" t="s">
        <v>208</v>
      </c>
      <c r="X17" s="86"/>
      <c r="Y17" s="30"/>
      <c r="Z17" s="29" t="s">
        <v>209</v>
      </c>
      <c r="AD17" s="29">
        <f>AA17*15</f>
        <v>0</v>
      </c>
    </row>
    <row r="18" spans="1:37" ht="17.100000000000001" customHeight="1">
      <c r="A18" s="87" t="s">
        <v>210</v>
      </c>
      <c r="B18" s="88"/>
      <c r="C18" s="81"/>
      <c r="D18" s="81"/>
      <c r="E18" s="74"/>
      <c r="F18" s="74"/>
      <c r="G18" s="81"/>
      <c r="H18" s="74"/>
      <c r="I18" s="74"/>
      <c r="J18" s="81"/>
      <c r="K18" s="81"/>
      <c r="L18" s="192"/>
      <c r="M18" s="193"/>
      <c r="N18" s="170"/>
      <c r="O18" s="74"/>
      <c r="P18" s="81"/>
      <c r="Q18" s="74"/>
      <c r="R18" s="74"/>
      <c r="S18" s="172"/>
      <c r="T18" s="172"/>
      <c r="U18" s="268"/>
      <c r="V18" s="76" t="s">
        <v>211</v>
      </c>
      <c r="W18" s="91"/>
      <c r="X18" s="66"/>
      <c r="AB18" s="29">
        <f>SUM(AB13:AB17)</f>
        <v>27.9</v>
      </c>
      <c r="AC18" s="29">
        <f>SUM(AC13:AC17)</f>
        <v>22.5</v>
      </c>
      <c r="AD18" s="29">
        <f>SUM(AD13:AD17)</f>
        <v>99.5</v>
      </c>
      <c r="AE18" s="29">
        <f>AB18*4+AC18*9+AD18*4</f>
        <v>712.1</v>
      </c>
    </row>
    <row r="19" spans="1:37" ht="17.100000000000001" customHeight="1">
      <c r="A19" s="92"/>
      <c r="B19" s="93"/>
      <c r="C19" s="81"/>
      <c r="D19" s="81"/>
      <c r="E19" s="74"/>
      <c r="F19" s="74"/>
      <c r="G19" s="81"/>
      <c r="H19" s="74"/>
      <c r="I19" s="74"/>
      <c r="J19" s="81"/>
      <c r="K19" s="74"/>
      <c r="L19" s="74"/>
      <c r="M19" s="81"/>
      <c r="N19" s="74"/>
      <c r="O19" s="74"/>
      <c r="P19" s="81"/>
      <c r="Q19" s="74"/>
      <c r="R19" s="74"/>
      <c r="S19" s="194"/>
      <c r="T19" s="74"/>
      <c r="U19" s="265"/>
      <c r="V19" s="94">
        <f>V13*4+V15*9+V17*4</f>
        <v>723.7</v>
      </c>
      <c r="W19" s="106"/>
      <c r="X19" s="86"/>
      <c r="Y19" s="30"/>
      <c r="AB19" s="97">
        <f>AB18*4/AE18</f>
        <v>0.15671956185928942</v>
      </c>
      <c r="AC19" s="97">
        <f>AC18*9/AE18</f>
        <v>0.28437017272854936</v>
      </c>
      <c r="AD19" s="97">
        <f>AD18*4/AE18</f>
        <v>0.55891026541216116</v>
      </c>
    </row>
    <row r="20" spans="1:37" ht="17.100000000000001" customHeight="1">
      <c r="A20" s="43">
        <v>6</v>
      </c>
      <c r="B20" s="261"/>
      <c r="C20" s="44" t="str">
        <f>彰化菜單!I30</f>
        <v>胚芽飯</v>
      </c>
      <c r="D20" s="44" t="s">
        <v>213</v>
      </c>
      <c r="E20" s="47"/>
      <c r="F20" s="44" t="str">
        <f>彰化菜單!I31</f>
        <v>梅干肉片(醃)</v>
      </c>
      <c r="G20" s="132" t="s">
        <v>215</v>
      </c>
      <c r="H20" s="44"/>
      <c r="I20" s="44" t="str">
        <f>彰化菜單!I32</f>
        <v>脆炒鮮筍</v>
      </c>
      <c r="J20" s="45" t="s">
        <v>215</v>
      </c>
      <c r="K20" s="44"/>
      <c r="L20" s="44" t="str">
        <f>彰化菜單!I33</f>
        <v>宮保雙干(豆.加)</v>
      </c>
      <c r="M20" s="132" t="s">
        <v>215</v>
      </c>
      <c r="N20" s="175"/>
      <c r="O20" s="44" t="str">
        <f>彰化菜單!I34</f>
        <v>深色蔬菜</v>
      </c>
      <c r="P20" s="44" t="s">
        <v>214</v>
      </c>
      <c r="Q20" s="44"/>
      <c r="R20" s="44" t="str">
        <f>彰化菜單!I35</f>
        <v>白玉金菇湯</v>
      </c>
      <c r="S20" s="44" t="s">
        <v>215</v>
      </c>
      <c r="T20" s="44"/>
      <c r="U20" s="263"/>
      <c r="V20" s="48" t="s">
        <v>188</v>
      </c>
      <c r="W20" s="49" t="s">
        <v>189</v>
      </c>
      <c r="X20" s="50">
        <v>6</v>
      </c>
      <c r="AB20" s="29" t="s">
        <v>190</v>
      </c>
      <c r="AC20" s="29" t="s">
        <v>191</v>
      </c>
      <c r="AD20" s="29" t="s">
        <v>192</v>
      </c>
      <c r="AE20" s="29" t="s">
        <v>193</v>
      </c>
      <c r="AG20" s="33"/>
    </row>
    <row r="21" spans="1:37" ht="17.100000000000001" customHeight="1">
      <c r="A21" s="51" t="s">
        <v>194</v>
      </c>
      <c r="B21" s="262"/>
      <c r="C21" s="176" t="s">
        <v>74</v>
      </c>
      <c r="D21" s="166"/>
      <c r="E21" s="166">
        <v>80</v>
      </c>
      <c r="F21" s="99" t="s">
        <v>234</v>
      </c>
      <c r="G21" s="101"/>
      <c r="H21" s="101">
        <v>50</v>
      </c>
      <c r="I21" s="99" t="s">
        <v>262</v>
      </c>
      <c r="J21" s="100"/>
      <c r="K21" s="100">
        <v>60</v>
      </c>
      <c r="L21" s="99" t="s">
        <v>331</v>
      </c>
      <c r="M21" s="100" t="s">
        <v>246</v>
      </c>
      <c r="N21" s="101">
        <v>30</v>
      </c>
      <c r="O21" s="60" t="s">
        <v>222</v>
      </c>
      <c r="P21" s="61"/>
      <c r="Q21" s="62">
        <v>100</v>
      </c>
      <c r="R21" s="99" t="s">
        <v>223</v>
      </c>
      <c r="S21" s="99"/>
      <c r="T21" s="99">
        <v>20</v>
      </c>
      <c r="U21" s="268"/>
      <c r="V21" s="64">
        <f>X20*15+X22*5</f>
        <v>100.5</v>
      </c>
      <c r="W21" s="65" t="s">
        <v>195</v>
      </c>
      <c r="X21" s="66">
        <v>2</v>
      </c>
      <c r="Y21" s="30"/>
      <c r="Z21" s="33" t="s">
        <v>196</v>
      </c>
      <c r="AA21" s="33">
        <v>6</v>
      </c>
      <c r="AB21" s="33">
        <f>AA21*2</f>
        <v>12</v>
      </c>
      <c r="AC21" s="33"/>
      <c r="AD21" s="33">
        <f>AA21*15</f>
        <v>90</v>
      </c>
      <c r="AE21" s="33">
        <f>AB21*4+AD21*4</f>
        <v>408</v>
      </c>
      <c r="AF21" s="33"/>
      <c r="AG21" s="33"/>
      <c r="AH21" s="33"/>
      <c r="AI21" s="33"/>
      <c r="AJ21" s="33"/>
      <c r="AK21" s="33"/>
    </row>
    <row r="22" spans="1:37" ht="17.100000000000001" customHeight="1">
      <c r="A22" s="51">
        <v>21</v>
      </c>
      <c r="B22" s="262"/>
      <c r="C22" s="178" t="s">
        <v>319</v>
      </c>
      <c r="D22" s="84"/>
      <c r="E22" s="84">
        <v>40</v>
      </c>
      <c r="F22" s="102" t="s">
        <v>332</v>
      </c>
      <c r="G22" s="103" t="s">
        <v>275</v>
      </c>
      <c r="H22" s="103">
        <v>15</v>
      </c>
      <c r="I22" s="102" t="s">
        <v>243</v>
      </c>
      <c r="J22" s="89"/>
      <c r="K22" s="89">
        <v>3</v>
      </c>
      <c r="L22" s="195" t="s">
        <v>333</v>
      </c>
      <c r="M22" s="186" t="s">
        <v>323</v>
      </c>
      <c r="N22" s="103">
        <v>20</v>
      </c>
      <c r="O22" s="74"/>
      <c r="P22" s="74"/>
      <c r="Q22" s="110"/>
      <c r="R22" s="102" t="s">
        <v>227</v>
      </c>
      <c r="S22" s="89"/>
      <c r="T22" s="89">
        <v>5</v>
      </c>
      <c r="U22" s="268"/>
      <c r="V22" s="76" t="s">
        <v>197</v>
      </c>
      <c r="W22" s="77" t="s">
        <v>198</v>
      </c>
      <c r="X22" s="66">
        <v>2.1</v>
      </c>
      <c r="Z22" s="78" t="s">
        <v>199</v>
      </c>
      <c r="AA22" s="33">
        <v>2</v>
      </c>
      <c r="AB22" s="79">
        <f>AA22*7</f>
        <v>14</v>
      </c>
      <c r="AC22" s="33">
        <f>AA22*5</f>
        <v>10</v>
      </c>
      <c r="AD22" s="33" t="s">
        <v>200</v>
      </c>
      <c r="AE22" s="80">
        <f>AB22*4+AC22*9</f>
        <v>146</v>
      </c>
      <c r="AF22" s="78"/>
      <c r="AG22" s="33"/>
      <c r="AH22" s="79"/>
      <c r="AI22" s="33"/>
      <c r="AJ22" s="33"/>
      <c r="AK22" s="80"/>
    </row>
    <row r="23" spans="1:37" ht="17.100000000000001" customHeight="1">
      <c r="A23" s="51" t="s">
        <v>201</v>
      </c>
      <c r="B23" s="262"/>
      <c r="C23" s="138"/>
      <c r="D23" s="118"/>
      <c r="E23" s="74"/>
      <c r="F23" s="83"/>
      <c r="G23" s="84"/>
      <c r="H23" s="84"/>
      <c r="I23" s="102" t="s">
        <v>230</v>
      </c>
      <c r="J23" s="89"/>
      <c r="K23" s="89">
        <v>5</v>
      </c>
      <c r="L23" s="103" t="s">
        <v>334</v>
      </c>
      <c r="M23" s="89"/>
      <c r="N23" s="89">
        <v>0.1</v>
      </c>
      <c r="O23" s="134"/>
      <c r="P23" s="134"/>
      <c r="Q23" s="134"/>
      <c r="R23" s="103" t="s">
        <v>230</v>
      </c>
      <c r="S23" s="89"/>
      <c r="T23" s="89">
        <v>5</v>
      </c>
      <c r="U23" s="268"/>
      <c r="V23" s="64">
        <f>X21*5+X23*5</f>
        <v>22.5</v>
      </c>
      <c r="W23" s="77" t="s">
        <v>202</v>
      </c>
      <c r="X23" s="66">
        <v>2.5</v>
      </c>
      <c r="Y23" s="30"/>
      <c r="Z23" s="29" t="s">
        <v>203</v>
      </c>
      <c r="AA23" s="33">
        <v>2.1</v>
      </c>
      <c r="AB23" s="33">
        <f>AA23*1</f>
        <v>2.1</v>
      </c>
      <c r="AC23" s="33" t="s">
        <v>200</v>
      </c>
      <c r="AD23" s="33">
        <f>AA23*5</f>
        <v>10.5</v>
      </c>
      <c r="AE23" s="33">
        <f>AB23*4+AD23*4</f>
        <v>50.4</v>
      </c>
      <c r="AG23" s="33"/>
      <c r="AH23" s="33"/>
      <c r="AI23" s="33"/>
      <c r="AJ23" s="33"/>
      <c r="AK23" s="33"/>
    </row>
    <row r="24" spans="1:37" ht="17.100000000000001" customHeight="1">
      <c r="A24" s="266" t="s">
        <v>216</v>
      </c>
      <c r="B24" s="262"/>
      <c r="C24" s="187"/>
      <c r="D24" s="90"/>
      <c r="E24" s="69"/>
      <c r="F24" s="129"/>
      <c r="G24" s="89"/>
      <c r="H24" s="89"/>
      <c r="I24" s="103" t="s">
        <v>265</v>
      </c>
      <c r="J24" s="89"/>
      <c r="K24" s="89">
        <v>5</v>
      </c>
      <c r="L24" s="103"/>
      <c r="M24" s="89"/>
      <c r="N24" s="89"/>
      <c r="O24" s="184"/>
      <c r="P24" s="130"/>
      <c r="Q24" s="129"/>
      <c r="R24" s="102"/>
      <c r="S24" s="89"/>
      <c r="T24" s="89"/>
      <c r="U24" s="268"/>
      <c r="V24" s="76" t="s">
        <v>205</v>
      </c>
      <c r="W24" s="77" t="s">
        <v>206</v>
      </c>
      <c r="X24" s="66"/>
      <c r="Z24" s="29" t="s">
        <v>207</v>
      </c>
      <c r="AA24" s="33">
        <v>2.5</v>
      </c>
      <c r="AB24" s="33"/>
      <c r="AC24" s="33">
        <f>AA24*5</f>
        <v>12.5</v>
      </c>
      <c r="AD24" s="33" t="s">
        <v>200</v>
      </c>
      <c r="AE24" s="33">
        <f>AC24*9</f>
        <v>112.5</v>
      </c>
      <c r="AG24" s="33"/>
      <c r="AH24" s="33"/>
      <c r="AI24" s="33"/>
      <c r="AJ24" s="33"/>
      <c r="AK24" s="33"/>
    </row>
    <row r="25" spans="1:37" ht="17.100000000000001" customHeight="1">
      <c r="A25" s="266"/>
      <c r="B25" s="262"/>
      <c r="C25" s="90"/>
      <c r="D25" s="90"/>
      <c r="E25" s="113"/>
      <c r="F25" s="191"/>
      <c r="G25" s="130"/>
      <c r="H25" s="130"/>
      <c r="I25" s="90"/>
      <c r="J25" s="90"/>
      <c r="K25" s="90"/>
      <c r="L25" s="102"/>
      <c r="M25" s="89"/>
      <c r="N25" s="89"/>
      <c r="O25" s="184"/>
      <c r="P25" s="130"/>
      <c r="Q25" s="129"/>
      <c r="R25" s="129"/>
      <c r="S25" s="130"/>
      <c r="T25" s="130"/>
      <c r="U25" s="268"/>
      <c r="V25" s="64">
        <f>X20*2+X21*7+X22*1</f>
        <v>28.1</v>
      </c>
      <c r="W25" s="85" t="s">
        <v>208</v>
      </c>
      <c r="X25" s="66"/>
      <c r="Y25" s="30"/>
      <c r="Z25" s="29" t="s">
        <v>209</v>
      </c>
      <c r="AD25" s="29">
        <f>AA25*15</f>
        <v>0</v>
      </c>
      <c r="AG25" s="33"/>
    </row>
    <row r="26" spans="1:37" ht="17.100000000000001" customHeight="1">
      <c r="A26" s="87" t="s">
        <v>210</v>
      </c>
      <c r="B26" s="88"/>
      <c r="C26" s="90"/>
      <c r="D26" s="90"/>
      <c r="E26" s="74"/>
      <c r="F26" s="129"/>
      <c r="G26" s="130"/>
      <c r="H26" s="129"/>
      <c r="I26" s="84"/>
      <c r="J26" s="84"/>
      <c r="K26" s="196"/>
      <c r="L26" s="83"/>
      <c r="M26" s="84"/>
      <c r="N26" s="84"/>
      <c r="O26" s="184"/>
      <c r="P26" s="130"/>
      <c r="Q26" s="129"/>
      <c r="R26" s="129"/>
      <c r="S26" s="130"/>
      <c r="T26" s="130"/>
      <c r="U26" s="264"/>
      <c r="V26" s="76" t="s">
        <v>211</v>
      </c>
      <c r="W26" s="91"/>
      <c r="X26" s="66"/>
      <c r="AB26" s="29">
        <f>SUM(AB21:AB25)</f>
        <v>28.1</v>
      </c>
      <c r="AC26" s="29">
        <f>SUM(AC21:AC25)</f>
        <v>22.5</v>
      </c>
      <c r="AD26" s="29">
        <f>SUM(AD21:AD25)</f>
        <v>100.5</v>
      </c>
      <c r="AE26" s="29">
        <f>AB26*4+AC26*9+AD26*4</f>
        <v>716.9</v>
      </c>
      <c r="AG26" s="33"/>
    </row>
    <row r="27" spans="1:37" ht="17.100000000000001" customHeight="1" thickBot="1">
      <c r="A27" s="121"/>
      <c r="B27" s="122"/>
      <c r="C27" s="81"/>
      <c r="D27" s="81"/>
      <c r="E27" s="74"/>
      <c r="F27" s="74"/>
      <c r="G27" s="81"/>
      <c r="H27" s="74"/>
      <c r="I27" s="74"/>
      <c r="J27" s="81"/>
      <c r="K27" s="110"/>
      <c r="L27" s="117"/>
      <c r="M27" s="118"/>
      <c r="N27" s="117"/>
      <c r="O27" s="172"/>
      <c r="P27" s="81"/>
      <c r="Q27" s="74"/>
      <c r="R27" s="74"/>
      <c r="S27" s="81"/>
      <c r="T27" s="74"/>
      <c r="U27" s="265"/>
      <c r="V27" s="94">
        <f>V21*4+V23*9+V25*4</f>
        <v>716.9</v>
      </c>
      <c r="W27" s="95"/>
      <c r="X27" s="66"/>
      <c r="Y27" s="30"/>
      <c r="AB27" s="97">
        <f>AB26*4/AE26</f>
        <v>0.15678616264472034</v>
      </c>
      <c r="AC27" s="97">
        <f>AC26*9/AE26</f>
        <v>0.28246617380387784</v>
      </c>
      <c r="AD27" s="97">
        <f>AD26*4/AE26</f>
        <v>0.56074766355140193</v>
      </c>
      <c r="AG27" s="33"/>
      <c r="AH27" s="97"/>
      <c r="AI27" s="97"/>
      <c r="AJ27" s="97"/>
    </row>
    <row r="28" spans="1:37" ht="17.100000000000001" customHeight="1">
      <c r="A28" s="43">
        <v>6</v>
      </c>
      <c r="B28" s="262"/>
      <c r="C28" s="47" t="str">
        <f>彰化菜單!M30</f>
        <v>端</v>
      </c>
      <c r="D28" s="47" t="s">
        <v>213</v>
      </c>
      <c r="E28" s="47"/>
      <c r="F28" s="47" t="str">
        <f>彰化菜單!M31</f>
        <v>午</v>
      </c>
      <c r="G28" s="107"/>
      <c r="H28" s="47"/>
      <c r="I28" s="47" t="str">
        <f>彰化菜單!M32</f>
        <v>節</v>
      </c>
      <c r="J28" s="132"/>
      <c r="K28" s="47"/>
      <c r="L28" s="47" t="str">
        <f>彰化菜單!M33</f>
        <v>快</v>
      </c>
      <c r="M28" s="132"/>
      <c r="N28" s="47"/>
      <c r="O28" s="47" t="str">
        <f>彰化菜單!M34</f>
        <v>樂</v>
      </c>
      <c r="P28" s="47" t="s">
        <v>214</v>
      </c>
      <c r="Q28" s="47"/>
      <c r="R28" s="47">
        <f>彰化菜單!M35</f>
        <v>0</v>
      </c>
      <c r="S28" s="47" t="s">
        <v>215</v>
      </c>
      <c r="T28" s="47"/>
      <c r="U28" s="267"/>
      <c r="V28" s="48" t="s">
        <v>188</v>
      </c>
      <c r="W28" s="49" t="s">
        <v>189</v>
      </c>
      <c r="X28" s="127"/>
      <c r="AB28" s="29" t="s">
        <v>190</v>
      </c>
      <c r="AC28" s="29" t="s">
        <v>191</v>
      </c>
      <c r="AD28" s="29" t="s">
        <v>192</v>
      </c>
      <c r="AE28" s="29" t="s">
        <v>193</v>
      </c>
      <c r="AG28" s="33"/>
    </row>
    <row r="29" spans="1:37" ht="17.100000000000001" customHeight="1">
      <c r="A29" s="51" t="s">
        <v>194</v>
      </c>
      <c r="B29" s="262"/>
      <c r="C29" s="176"/>
      <c r="D29" s="166"/>
      <c r="E29" s="166"/>
      <c r="F29" s="99"/>
      <c r="G29" s="190"/>
      <c r="H29" s="190"/>
      <c r="I29" s="99"/>
      <c r="J29" s="101"/>
      <c r="K29" s="101"/>
      <c r="L29" s="99"/>
      <c r="M29" s="100"/>
      <c r="N29" s="101"/>
      <c r="O29" s="60"/>
      <c r="P29" s="61"/>
      <c r="Q29" s="62"/>
      <c r="R29" s="99"/>
      <c r="S29" s="101"/>
      <c r="T29" s="101"/>
      <c r="U29" s="264"/>
      <c r="V29" s="64">
        <f>X28*15+X30*5</f>
        <v>0</v>
      </c>
      <c r="W29" s="65" t="s">
        <v>195</v>
      </c>
      <c r="X29" s="128"/>
      <c r="Y29" s="30"/>
      <c r="Z29" s="33" t="s">
        <v>196</v>
      </c>
      <c r="AA29" s="33">
        <v>5.6</v>
      </c>
      <c r="AB29" s="33">
        <f>AA29*2</f>
        <v>11.2</v>
      </c>
      <c r="AC29" s="33"/>
      <c r="AD29" s="33">
        <f>AA29*15</f>
        <v>84</v>
      </c>
      <c r="AE29" s="33">
        <f>AB29*4+AD29*4</f>
        <v>380.8</v>
      </c>
      <c r="AF29" s="33"/>
      <c r="AG29" s="33"/>
      <c r="AH29" s="33"/>
      <c r="AI29" s="33"/>
      <c r="AJ29" s="33"/>
      <c r="AK29" s="33"/>
    </row>
    <row r="30" spans="1:37" ht="17.100000000000001" customHeight="1">
      <c r="A30" s="51">
        <v>22</v>
      </c>
      <c r="B30" s="262"/>
      <c r="C30" s="178"/>
      <c r="D30" s="84"/>
      <c r="E30" s="84"/>
      <c r="F30" s="102"/>
      <c r="G30" s="89"/>
      <c r="H30" s="90"/>
      <c r="I30" s="103"/>
      <c r="J30" s="102"/>
      <c r="K30" s="102"/>
      <c r="L30" s="102"/>
      <c r="M30" s="89"/>
      <c r="N30" s="89"/>
      <c r="O30" s="134"/>
      <c r="P30" s="134"/>
      <c r="Q30" s="134"/>
      <c r="R30" s="103"/>
      <c r="S30" s="89"/>
      <c r="T30" s="89"/>
      <c r="U30" s="264"/>
      <c r="V30" s="76" t="s">
        <v>197</v>
      </c>
      <c r="W30" s="77" t="s">
        <v>198</v>
      </c>
      <c r="X30" s="128"/>
      <c r="Z30" s="78" t="s">
        <v>199</v>
      </c>
      <c r="AA30" s="33">
        <v>2</v>
      </c>
      <c r="AB30" s="79">
        <f>AA30*7</f>
        <v>14</v>
      </c>
      <c r="AC30" s="33">
        <f>AA30*5</f>
        <v>10</v>
      </c>
      <c r="AD30" s="33" t="s">
        <v>200</v>
      </c>
      <c r="AE30" s="80">
        <f>AB30*4+AC30*9</f>
        <v>146</v>
      </c>
      <c r="AF30" s="78"/>
      <c r="AG30" s="33"/>
      <c r="AH30" s="79"/>
      <c r="AI30" s="33"/>
      <c r="AJ30" s="33"/>
      <c r="AK30" s="80"/>
    </row>
    <row r="31" spans="1:37" ht="17.100000000000001" customHeight="1">
      <c r="A31" s="51" t="s">
        <v>201</v>
      </c>
      <c r="B31" s="262"/>
      <c r="C31" s="138"/>
      <c r="D31" s="118"/>
      <c r="E31" s="74"/>
      <c r="F31" s="102"/>
      <c r="G31" s="89"/>
      <c r="H31" s="90"/>
      <c r="I31" s="103"/>
      <c r="J31" s="89"/>
      <c r="K31" s="89"/>
      <c r="L31" s="103"/>
      <c r="M31" s="89"/>
      <c r="N31" s="89"/>
      <c r="O31" s="134"/>
      <c r="P31" s="135"/>
      <c r="Q31" s="134"/>
      <c r="R31" s="89"/>
      <c r="S31" s="89"/>
      <c r="T31" s="89"/>
      <c r="U31" s="264"/>
      <c r="V31" s="64">
        <f>X29*5+X31*5</f>
        <v>0</v>
      </c>
      <c r="W31" s="77" t="s">
        <v>202</v>
      </c>
      <c r="X31" s="128"/>
      <c r="Y31" s="30"/>
      <c r="Z31" s="29" t="s">
        <v>203</v>
      </c>
      <c r="AA31" s="33">
        <v>2.2000000000000002</v>
      </c>
      <c r="AB31" s="33">
        <f>AA31*1</f>
        <v>2.2000000000000002</v>
      </c>
      <c r="AC31" s="33" t="s">
        <v>200</v>
      </c>
      <c r="AD31" s="33">
        <f>AA31*5</f>
        <v>11</v>
      </c>
      <c r="AE31" s="33">
        <f>AB31*4+AD31*4</f>
        <v>52.8</v>
      </c>
      <c r="AG31" s="33"/>
      <c r="AH31" s="33"/>
      <c r="AI31" s="33"/>
      <c r="AJ31" s="33"/>
      <c r="AK31" s="33"/>
    </row>
    <row r="32" spans="1:37" ht="17.100000000000001" customHeight="1">
      <c r="A32" s="266" t="s">
        <v>231</v>
      </c>
      <c r="B32" s="262"/>
      <c r="C32" s="187"/>
      <c r="D32" s="135"/>
      <c r="E32" s="129"/>
      <c r="F32" s="102"/>
      <c r="G32" s="89"/>
      <c r="H32" s="90"/>
      <c r="I32" s="103"/>
      <c r="J32" s="89"/>
      <c r="K32" s="89"/>
      <c r="L32" s="103"/>
      <c r="M32" s="89"/>
      <c r="N32" s="89"/>
      <c r="O32" s="134"/>
      <c r="P32" s="135"/>
      <c r="Q32" s="134"/>
      <c r="R32" s="102"/>
      <c r="S32" s="89"/>
      <c r="T32" s="89"/>
      <c r="U32" s="264"/>
      <c r="V32" s="76" t="s">
        <v>205</v>
      </c>
      <c r="W32" s="77" t="s">
        <v>206</v>
      </c>
      <c r="X32" s="128"/>
      <c r="Z32" s="29" t="s">
        <v>207</v>
      </c>
      <c r="AA32" s="33">
        <v>2.6</v>
      </c>
      <c r="AB32" s="33"/>
      <c r="AC32" s="33">
        <f>AA32*5</f>
        <v>13</v>
      </c>
      <c r="AD32" s="33" t="s">
        <v>200</v>
      </c>
      <c r="AE32" s="33">
        <f>AC32*9</f>
        <v>117</v>
      </c>
      <c r="AG32" s="33"/>
      <c r="AH32" s="33"/>
      <c r="AI32" s="33"/>
      <c r="AJ32" s="33"/>
      <c r="AK32" s="33"/>
    </row>
    <row r="33" spans="1:33" ht="17.100000000000001" customHeight="1">
      <c r="A33" s="266"/>
      <c r="B33" s="262"/>
      <c r="C33" s="187"/>
      <c r="D33" s="135"/>
      <c r="E33" s="129"/>
      <c r="F33" s="90"/>
      <c r="G33" s="135"/>
      <c r="H33" s="90"/>
      <c r="I33" s="84"/>
      <c r="J33" s="84"/>
      <c r="K33" s="84"/>
      <c r="L33" s="103"/>
      <c r="M33" s="89"/>
      <c r="N33" s="89"/>
      <c r="O33" s="134"/>
      <c r="P33" s="135"/>
      <c r="Q33" s="134"/>
      <c r="R33" s="102"/>
      <c r="S33" s="89"/>
      <c r="T33" s="188"/>
      <c r="U33" s="264"/>
      <c r="V33" s="64">
        <f>X28*2+X29*7+X30*1</f>
        <v>0</v>
      </c>
      <c r="W33" s="85" t="s">
        <v>208</v>
      </c>
      <c r="X33" s="128"/>
      <c r="Y33" s="30"/>
      <c r="Z33" s="29" t="s">
        <v>209</v>
      </c>
      <c r="AD33" s="29">
        <f>AA33*15</f>
        <v>0</v>
      </c>
      <c r="AG33" s="33"/>
    </row>
    <row r="34" spans="1:33" ht="17.100000000000001" customHeight="1">
      <c r="A34" s="87" t="s">
        <v>210</v>
      </c>
      <c r="B34" s="88"/>
      <c r="C34" s="130"/>
      <c r="D34" s="130"/>
      <c r="E34" s="74"/>
      <c r="F34" s="129"/>
      <c r="G34" s="130"/>
      <c r="H34" s="129"/>
      <c r="I34" s="129"/>
      <c r="J34" s="89"/>
      <c r="K34" s="89"/>
      <c r="L34" s="102"/>
      <c r="M34" s="89"/>
      <c r="N34" s="90"/>
      <c r="O34" s="129"/>
      <c r="P34" s="130"/>
      <c r="Q34" s="129"/>
      <c r="R34" s="129"/>
      <c r="S34" s="130"/>
      <c r="T34" s="129"/>
      <c r="U34" s="264"/>
      <c r="V34" s="76" t="s">
        <v>211</v>
      </c>
      <c r="W34" s="91"/>
      <c r="X34" s="128"/>
      <c r="AB34" s="29">
        <f>SUM(AB29:AB33)</f>
        <v>27.4</v>
      </c>
      <c r="AC34" s="29">
        <f>SUM(AC29:AC33)</f>
        <v>23</v>
      </c>
      <c r="AD34" s="29">
        <f>SUM(AD29:AD33)</f>
        <v>95</v>
      </c>
      <c r="AE34" s="29">
        <f>AB34*4+AC34*9+AD34*4</f>
        <v>696.6</v>
      </c>
      <c r="AG34" s="33"/>
    </row>
    <row r="35" spans="1:33" ht="17.100000000000001" customHeight="1">
      <c r="A35" s="92"/>
      <c r="B35" s="93"/>
      <c r="C35" s="130"/>
      <c r="D35" s="130"/>
      <c r="E35" s="74"/>
      <c r="F35" s="129"/>
      <c r="G35" s="130"/>
      <c r="H35" s="129"/>
      <c r="I35" s="129"/>
      <c r="J35" s="84"/>
      <c r="K35" s="84"/>
      <c r="L35" s="129"/>
      <c r="M35" s="130"/>
      <c r="N35" s="129"/>
      <c r="O35" s="129"/>
      <c r="P35" s="130"/>
      <c r="Q35" s="129"/>
      <c r="R35" s="129"/>
      <c r="S35" s="130"/>
      <c r="T35" s="129"/>
      <c r="U35" s="265"/>
      <c r="V35" s="94">
        <f>V29*4+V31*9+V33*4</f>
        <v>0</v>
      </c>
      <c r="W35" s="106"/>
      <c r="X35" s="128"/>
      <c r="Y35" s="30"/>
      <c r="AB35" s="97">
        <f>AB34*4/AE34</f>
        <v>0.15733563020384725</v>
      </c>
      <c r="AC35" s="97">
        <f>AC34*9/AE34</f>
        <v>0.29715762273901808</v>
      </c>
      <c r="AD35" s="97">
        <f>AD34*4/AE34</f>
        <v>0.54550674705713464</v>
      </c>
    </row>
    <row r="36" spans="1:33" ht="17.100000000000001" customHeight="1">
      <c r="A36" s="43">
        <v>6</v>
      </c>
      <c r="B36" s="262"/>
      <c r="C36" s="131" t="str">
        <f>彰化菜單!Q30</f>
        <v>胚芽飯</v>
      </c>
      <c r="D36" s="132" t="s">
        <v>335</v>
      </c>
      <c r="E36" s="131"/>
      <c r="F36" s="131" t="str">
        <f>彰化菜單!Q31</f>
        <v>壽喜燒肉片</v>
      </c>
      <c r="G36" s="107"/>
      <c r="H36" s="131"/>
      <c r="I36" s="131" t="str">
        <f>彰化菜單!Q32</f>
        <v>南洋咖哩</v>
      </c>
      <c r="J36" s="132"/>
      <c r="K36" s="131"/>
      <c r="L36" s="131" t="str">
        <f>彰化菜單!Q33</f>
        <v>脆炒鮮瓜</v>
      </c>
      <c r="M36" s="132"/>
      <c r="N36" s="131"/>
      <c r="O36" s="131" t="str">
        <f>彰化菜單!Q34</f>
        <v>淺色蔬菜</v>
      </c>
      <c r="P36" s="131" t="s">
        <v>214</v>
      </c>
      <c r="Q36" s="131"/>
      <c r="R36" s="131" t="str">
        <f>彰化菜單!Q35</f>
        <v>蔭鳳梨雞湯(醃)</v>
      </c>
      <c r="S36" s="131" t="s">
        <v>215</v>
      </c>
      <c r="T36" s="131"/>
      <c r="U36" s="267"/>
      <c r="V36" s="48" t="s">
        <v>188</v>
      </c>
      <c r="W36" s="49" t="s">
        <v>189</v>
      </c>
      <c r="X36" s="133"/>
      <c r="AB36" s="29" t="s">
        <v>190</v>
      </c>
      <c r="AC36" s="29" t="s">
        <v>191</v>
      </c>
      <c r="AD36" s="29" t="s">
        <v>192</v>
      </c>
      <c r="AE36" s="29" t="s">
        <v>193</v>
      </c>
    </row>
    <row r="37" spans="1:33" ht="17.100000000000001" customHeight="1">
      <c r="A37" s="51" t="s">
        <v>194</v>
      </c>
      <c r="B37" s="262"/>
      <c r="C37" s="165"/>
      <c r="D37" s="166"/>
      <c r="E37" s="166"/>
      <c r="F37" s="100"/>
      <c r="G37" s="190"/>
      <c r="H37" s="190"/>
      <c r="I37" s="100"/>
      <c r="J37" s="100"/>
      <c r="K37" s="100"/>
      <c r="L37" s="99"/>
      <c r="M37" s="100"/>
      <c r="N37" s="101"/>
      <c r="O37" s="60"/>
      <c r="P37" s="61"/>
      <c r="Q37" s="62"/>
      <c r="R37" s="99"/>
      <c r="S37" s="100"/>
      <c r="T37" s="100"/>
      <c r="U37" s="264"/>
      <c r="V37" s="64">
        <f>X36*15+X38*5</f>
        <v>0</v>
      </c>
      <c r="W37" s="65" t="s">
        <v>195</v>
      </c>
      <c r="X37" s="128"/>
      <c r="Y37" s="30"/>
      <c r="Z37" s="33" t="s">
        <v>196</v>
      </c>
      <c r="AA37" s="33">
        <v>5.5</v>
      </c>
      <c r="AB37" s="33">
        <f>AA37*2</f>
        <v>11</v>
      </c>
      <c r="AC37" s="33"/>
      <c r="AD37" s="33">
        <f>AA37*15</f>
        <v>82.5</v>
      </c>
      <c r="AE37" s="33">
        <f>AB37*4+AD37*4</f>
        <v>374</v>
      </c>
    </row>
    <row r="38" spans="1:33" ht="17.100000000000001" customHeight="1">
      <c r="A38" s="51">
        <v>23</v>
      </c>
      <c r="B38" s="262"/>
      <c r="C38" s="83"/>
      <c r="D38" s="84"/>
      <c r="E38" s="84"/>
      <c r="F38" s="90"/>
      <c r="G38" s="90"/>
      <c r="H38" s="90"/>
      <c r="I38" s="102"/>
      <c r="J38" s="102"/>
      <c r="K38" s="102"/>
      <c r="L38" s="102"/>
      <c r="M38" s="89"/>
      <c r="N38" s="89"/>
      <c r="O38" s="129"/>
      <c r="P38" s="129"/>
      <c r="Q38" s="129"/>
      <c r="R38" s="103"/>
      <c r="S38" s="102"/>
      <c r="T38" s="102"/>
      <c r="U38" s="264"/>
      <c r="V38" s="76" t="s">
        <v>197</v>
      </c>
      <c r="W38" s="77" t="s">
        <v>198</v>
      </c>
      <c r="X38" s="128"/>
      <c r="Z38" s="78" t="s">
        <v>199</v>
      </c>
      <c r="AA38" s="33">
        <v>2</v>
      </c>
      <c r="AB38" s="79">
        <f>AA38*7</f>
        <v>14</v>
      </c>
      <c r="AC38" s="33">
        <f>AA38*5</f>
        <v>10</v>
      </c>
      <c r="AD38" s="33" t="s">
        <v>200</v>
      </c>
      <c r="AE38" s="80">
        <f>AB38*4+AC38*9</f>
        <v>146</v>
      </c>
    </row>
    <row r="39" spans="1:33" ht="17.100000000000001" customHeight="1">
      <c r="A39" s="51" t="s">
        <v>201</v>
      </c>
      <c r="B39" s="262"/>
      <c r="C39" s="90"/>
      <c r="D39" s="90"/>
      <c r="E39" s="90"/>
      <c r="F39" s="129"/>
      <c r="G39" s="89"/>
      <c r="H39" s="89"/>
      <c r="I39" s="102"/>
      <c r="J39" s="89"/>
      <c r="K39" s="89"/>
      <c r="L39" s="103"/>
      <c r="M39" s="103"/>
      <c r="N39" s="89"/>
      <c r="O39" s="129"/>
      <c r="P39" s="129"/>
      <c r="Q39" s="129"/>
      <c r="R39" s="103"/>
      <c r="S39" s="89"/>
      <c r="T39" s="89"/>
      <c r="U39" s="264"/>
      <c r="V39" s="64">
        <f>X37*5+X39*5</f>
        <v>0</v>
      </c>
      <c r="W39" s="77" t="s">
        <v>202</v>
      </c>
      <c r="X39" s="128"/>
      <c r="Y39" s="30"/>
      <c r="Z39" s="29" t="s">
        <v>203</v>
      </c>
      <c r="AA39" s="33">
        <v>2.4</v>
      </c>
      <c r="AB39" s="33">
        <f>AA39*1</f>
        <v>2.4</v>
      </c>
      <c r="AC39" s="33" t="s">
        <v>200</v>
      </c>
      <c r="AD39" s="33">
        <f>AA39*5</f>
        <v>12</v>
      </c>
      <c r="AE39" s="33">
        <f>AB39*4+AD39*4</f>
        <v>57.6</v>
      </c>
    </row>
    <row r="40" spans="1:33" ht="17.100000000000001" customHeight="1">
      <c r="A40" s="266" t="s">
        <v>244</v>
      </c>
      <c r="B40" s="262"/>
      <c r="C40" s="90"/>
      <c r="D40" s="90"/>
      <c r="E40" s="90"/>
      <c r="F40" s="129"/>
      <c r="G40" s="89"/>
      <c r="H40" s="89"/>
      <c r="I40" s="102"/>
      <c r="J40" s="89"/>
      <c r="K40" s="89"/>
      <c r="L40" s="89"/>
      <c r="M40" s="103"/>
      <c r="N40" s="89"/>
      <c r="O40" s="129"/>
      <c r="P40" s="129"/>
      <c r="Q40" s="129"/>
      <c r="R40" s="102"/>
      <c r="S40" s="89"/>
      <c r="T40" s="89"/>
      <c r="U40" s="264"/>
      <c r="V40" s="76" t="s">
        <v>205</v>
      </c>
      <c r="W40" s="77" t="s">
        <v>206</v>
      </c>
      <c r="X40" s="128"/>
      <c r="Z40" s="29" t="s">
        <v>207</v>
      </c>
      <c r="AA40" s="33">
        <v>2.5</v>
      </c>
      <c r="AB40" s="33"/>
      <c r="AC40" s="33">
        <f>AA40*5</f>
        <v>12.5</v>
      </c>
      <c r="AD40" s="33" t="s">
        <v>200</v>
      </c>
      <c r="AE40" s="33">
        <f>AC40*9</f>
        <v>112.5</v>
      </c>
    </row>
    <row r="41" spans="1:33" ht="17.100000000000001" customHeight="1">
      <c r="A41" s="266"/>
      <c r="B41" s="262"/>
      <c r="C41" s="90"/>
      <c r="D41" s="90"/>
      <c r="E41" s="113"/>
      <c r="F41" s="129"/>
      <c r="G41" s="89"/>
      <c r="H41" s="188"/>
      <c r="I41" s="89"/>
      <c r="J41" s="89"/>
      <c r="K41" s="89"/>
      <c r="L41" s="89"/>
      <c r="M41" s="89"/>
      <c r="N41" s="90"/>
      <c r="O41" s="129"/>
      <c r="P41" s="130"/>
      <c r="Q41" s="129"/>
      <c r="R41" s="84"/>
      <c r="S41" s="84"/>
      <c r="T41" s="84"/>
      <c r="U41" s="264"/>
      <c r="V41" s="64">
        <f>X36*2+X37*7+X38*1</f>
        <v>0</v>
      </c>
      <c r="W41" s="85" t="s">
        <v>208</v>
      </c>
      <c r="X41" s="128"/>
      <c r="Y41" s="30"/>
      <c r="Z41" s="29" t="s">
        <v>209</v>
      </c>
      <c r="AD41" s="29">
        <f>AA41*15</f>
        <v>0</v>
      </c>
    </row>
    <row r="42" spans="1:33" ht="17.100000000000001" customHeight="1">
      <c r="A42" s="87" t="s">
        <v>210</v>
      </c>
      <c r="B42" s="88"/>
      <c r="C42" s="81"/>
      <c r="D42" s="81"/>
      <c r="E42" s="117"/>
      <c r="F42" s="74"/>
      <c r="G42" s="84"/>
      <c r="H42" s="74"/>
      <c r="I42" s="102"/>
      <c r="J42" s="89"/>
      <c r="K42" s="89"/>
      <c r="L42" s="90"/>
      <c r="M42" s="90"/>
      <c r="N42" s="197"/>
      <c r="O42" s="74"/>
      <c r="P42" s="81"/>
      <c r="Q42" s="74"/>
      <c r="R42" s="74"/>
      <c r="S42" s="81"/>
      <c r="T42" s="74"/>
      <c r="U42" s="264"/>
      <c r="V42" s="76" t="s">
        <v>211</v>
      </c>
      <c r="W42" s="91"/>
      <c r="X42" s="128"/>
      <c r="AB42" s="29">
        <f>SUM(AB37:AB41)</f>
        <v>27.4</v>
      </c>
      <c r="AC42" s="29">
        <f>SUM(AC37:AC41)</f>
        <v>22.5</v>
      </c>
      <c r="AD42" s="29">
        <f>SUM(AD37:AD41)</f>
        <v>94.5</v>
      </c>
      <c r="AE42" s="29">
        <f>AB42*4+AC42*9+AD42*4</f>
        <v>690.1</v>
      </c>
    </row>
    <row r="43" spans="1:33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0"/>
      <c r="V43" s="144">
        <f>V37*4+V39*9+V41*4</f>
        <v>0</v>
      </c>
      <c r="W43" s="145"/>
      <c r="X43" s="146"/>
      <c r="Y43" s="30"/>
      <c r="AB43" s="97">
        <f>AB42*4/AE42</f>
        <v>0.1588175626720765</v>
      </c>
      <c r="AC43" s="97">
        <f>AC42*9/AE42</f>
        <v>0.29343573395160122</v>
      </c>
      <c r="AD43" s="97">
        <f>AD42*4/AE42</f>
        <v>0.54774670337632225</v>
      </c>
    </row>
    <row r="44" spans="1:33" ht="21.75" customHeight="1"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148"/>
    </row>
    <row r="45" spans="1:33">
      <c r="C45" s="277"/>
      <c r="D45" s="277"/>
      <c r="E45" s="272"/>
      <c r="F45" s="272"/>
      <c r="G45" s="150"/>
      <c r="J45" s="150"/>
      <c r="M45" s="150"/>
      <c r="P45" s="150"/>
      <c r="S45" s="150"/>
      <c r="V45" s="29"/>
      <c r="X45" s="33"/>
    </row>
    <row r="46" spans="1:33">
      <c r="S46" s="29"/>
      <c r="T46" s="152"/>
      <c r="U46" s="33"/>
      <c r="V46" s="29"/>
      <c r="W46" s="29"/>
      <c r="X46" s="33"/>
      <c r="AA46" s="29"/>
    </row>
    <row r="47" spans="1:33">
      <c r="S47" s="29"/>
      <c r="T47" s="152"/>
      <c r="U47" s="33"/>
      <c r="V47" s="29"/>
      <c r="W47" s="29"/>
      <c r="X47" s="33"/>
      <c r="AA47" s="29"/>
    </row>
    <row r="48" spans="1:33">
      <c r="S48" s="151"/>
      <c r="T48" s="152"/>
      <c r="U48" s="153"/>
      <c r="V48" s="29"/>
      <c r="W48" s="29"/>
      <c r="X48" s="33"/>
      <c r="AA48" s="29"/>
    </row>
    <row r="49" spans="19:27">
      <c r="S49" s="151"/>
      <c r="T49" s="152"/>
      <c r="U49" s="153"/>
      <c r="V49" s="29"/>
      <c r="W49" s="29"/>
      <c r="X49" s="33"/>
      <c r="AA49" s="29"/>
    </row>
    <row r="50" spans="19:27">
      <c r="S50" s="151"/>
      <c r="T50" s="152"/>
      <c r="U50" s="153"/>
      <c r="V50" s="29"/>
      <c r="W50" s="29"/>
      <c r="X50" s="33"/>
      <c r="AA50" s="29"/>
    </row>
    <row r="51" spans="19:27">
      <c r="S51" s="151"/>
      <c r="T51" s="152"/>
      <c r="U51" s="153"/>
      <c r="V51" s="29"/>
      <c r="W51" s="29"/>
      <c r="X51" s="33"/>
      <c r="AA51" s="29"/>
    </row>
    <row r="52" spans="19:27">
      <c r="S52" s="151"/>
      <c r="T52" s="152"/>
      <c r="U52" s="153"/>
      <c r="V52" s="29"/>
      <c r="W52" s="29"/>
      <c r="X52" s="33"/>
      <c r="AA52" s="29"/>
    </row>
    <row r="53" spans="19:27">
      <c r="S53" s="151"/>
      <c r="T53" s="152"/>
      <c r="U53" s="153"/>
      <c r="V53" s="29"/>
      <c r="W53" s="29"/>
      <c r="X53" s="33"/>
      <c r="AA53" s="2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C29" zoomScale="98" zoomScaleNormal="98" workbookViewId="0">
      <selection activeCell="X30" sqref="X30"/>
    </sheetView>
  </sheetViews>
  <sheetFormatPr defaultColWidth="9" defaultRowHeight="21"/>
  <cols>
    <col min="1" max="1" width="5.6640625" style="33" customWidth="1"/>
    <col min="2" max="2" width="0" style="29" hidden="1" customWidth="1"/>
    <col min="3" max="3" width="12.6640625" style="29" customWidth="1"/>
    <col min="4" max="4" width="4.6640625" style="147" customWidth="1"/>
    <col min="5" max="5" width="4.6640625" style="29" customWidth="1"/>
    <col min="6" max="6" width="12.6640625" style="29" customWidth="1"/>
    <col min="7" max="7" width="4.6640625" style="147" customWidth="1"/>
    <col min="8" max="8" width="4.6640625" style="29" customWidth="1"/>
    <col min="9" max="9" width="12.6640625" style="29" customWidth="1"/>
    <col min="10" max="10" width="4.6640625" style="147" customWidth="1"/>
    <col min="11" max="11" width="4.6640625" style="29" customWidth="1"/>
    <col min="12" max="12" width="12.6640625" style="29" customWidth="1"/>
    <col min="13" max="13" width="4.6640625" style="147" customWidth="1"/>
    <col min="14" max="14" width="4.6640625" style="29" customWidth="1"/>
    <col min="15" max="15" width="12.6640625" style="29" customWidth="1"/>
    <col min="16" max="16" width="4.6640625" style="147" customWidth="1"/>
    <col min="17" max="17" width="4.6640625" style="29" customWidth="1"/>
    <col min="18" max="18" width="12.6640625" style="29" customWidth="1"/>
    <col min="19" max="19" width="4.6640625" style="147" customWidth="1"/>
    <col min="20" max="20" width="4.6640625" style="29" customWidth="1"/>
    <col min="21" max="21" width="5.6640625" style="29" customWidth="1"/>
    <col min="22" max="22" width="12.6640625" style="151" customWidth="1"/>
    <col min="23" max="23" width="12.6640625" style="152" customWidth="1"/>
    <col min="24" max="24" width="5.6640625" style="153" customWidth="1"/>
    <col min="25" max="25" width="6.6640625" style="29" customWidth="1"/>
    <col min="26" max="26" width="6" style="29" hidden="1" customWidth="1"/>
    <col min="27" max="27" width="5.44140625" style="33" hidden="1" customWidth="1"/>
    <col min="28" max="28" width="7.77734375" style="29" hidden="1" customWidth="1"/>
    <col min="29" max="29" width="8" style="29" hidden="1" customWidth="1"/>
    <col min="30" max="30" width="7.88671875" style="29" hidden="1" customWidth="1"/>
    <col min="31" max="31" width="7.44140625" style="29" hidden="1" customWidth="1"/>
    <col min="32" max="16384" width="9" style="29"/>
  </cols>
  <sheetData>
    <row r="1" spans="1:37" s="24" customFormat="1" ht="20.100000000000001" customHeight="1">
      <c r="A1" s="158" t="s">
        <v>0</v>
      </c>
      <c r="B1" s="159"/>
      <c r="C1" s="159"/>
      <c r="D1" s="159"/>
      <c r="E1" s="159"/>
      <c r="F1" s="159"/>
      <c r="G1" s="274" t="s">
        <v>336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5"/>
      <c r="Y1" s="23"/>
      <c r="AA1" s="25"/>
    </row>
    <row r="2" spans="1:37" ht="17.100000000000001" customHeight="1" thickBot="1">
      <c r="A2" s="160" t="s">
        <v>175</v>
      </c>
      <c r="B2" s="3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28"/>
      <c r="U2" s="28"/>
      <c r="V2" s="30"/>
      <c r="W2" s="31"/>
      <c r="X2" s="161"/>
      <c r="Y2" s="30"/>
    </row>
    <row r="3" spans="1:37" ht="17.100000000000001" customHeight="1">
      <c r="A3" s="34" t="s">
        <v>176</v>
      </c>
      <c r="B3" s="35" t="s">
        <v>177</v>
      </c>
      <c r="C3" s="36" t="s">
        <v>178</v>
      </c>
      <c r="D3" s="37" t="s">
        <v>179</v>
      </c>
      <c r="E3" s="37" t="s">
        <v>180</v>
      </c>
      <c r="F3" s="36" t="s">
        <v>181</v>
      </c>
      <c r="G3" s="37" t="s">
        <v>179</v>
      </c>
      <c r="H3" s="37" t="s">
        <v>180</v>
      </c>
      <c r="I3" s="36" t="s">
        <v>182</v>
      </c>
      <c r="J3" s="37" t="s">
        <v>179</v>
      </c>
      <c r="K3" s="37" t="s">
        <v>180</v>
      </c>
      <c r="L3" s="36" t="s">
        <v>182</v>
      </c>
      <c r="M3" s="37" t="s">
        <v>179</v>
      </c>
      <c r="N3" s="37" t="s">
        <v>180</v>
      </c>
      <c r="O3" s="36" t="s">
        <v>182</v>
      </c>
      <c r="P3" s="37" t="s">
        <v>179</v>
      </c>
      <c r="Q3" s="37" t="s">
        <v>180</v>
      </c>
      <c r="R3" s="38" t="s">
        <v>183</v>
      </c>
      <c r="S3" s="37" t="s">
        <v>179</v>
      </c>
      <c r="T3" s="37" t="s">
        <v>180</v>
      </c>
      <c r="U3" s="39" t="s">
        <v>184</v>
      </c>
      <c r="V3" s="40" t="s">
        <v>185</v>
      </c>
      <c r="W3" s="41" t="s">
        <v>186</v>
      </c>
      <c r="X3" s="42" t="s">
        <v>187</v>
      </c>
      <c r="Y3" s="33"/>
      <c r="Z3" s="33"/>
    </row>
    <row r="4" spans="1:37" ht="17.100000000000001" customHeight="1">
      <c r="A4" s="43">
        <v>6</v>
      </c>
      <c r="B4" s="261"/>
      <c r="C4" s="162" t="str">
        <f>彰化菜單!A39</f>
        <v>白飯</v>
      </c>
      <c r="D4" s="45" t="s">
        <v>213</v>
      </c>
      <c r="E4" s="163"/>
      <c r="F4" s="131" t="str">
        <f>彰化菜單!A40</f>
        <v>左宗棠雞</v>
      </c>
      <c r="G4" s="132" t="s">
        <v>215</v>
      </c>
      <c r="H4" s="163"/>
      <c r="I4" s="131" t="str">
        <f>彰化菜單!A41</f>
        <v>干丁炸醬(醃)</v>
      </c>
      <c r="J4" s="132" t="s">
        <v>215</v>
      </c>
      <c r="K4" s="163"/>
      <c r="L4" s="131" t="str">
        <f>彰化菜單!A42</f>
        <v>大瓜鮮菇</v>
      </c>
      <c r="M4" s="132" t="s">
        <v>215</v>
      </c>
      <c r="N4" s="163"/>
      <c r="O4" s="131" t="str">
        <f>彰化菜單!A43</f>
        <v>深色蔬菜</v>
      </c>
      <c r="P4" s="44" t="s">
        <v>214</v>
      </c>
      <c r="Q4" s="163"/>
      <c r="R4" s="131" t="str">
        <f>彰化菜單!A44</f>
        <v>玉米濃湯</v>
      </c>
      <c r="S4" s="44" t="s">
        <v>215</v>
      </c>
      <c r="T4" s="164"/>
      <c r="U4" s="263"/>
      <c r="V4" s="48" t="s">
        <v>188</v>
      </c>
      <c r="W4" s="49" t="s">
        <v>189</v>
      </c>
      <c r="X4" s="50">
        <v>6.2</v>
      </c>
      <c r="AB4" s="29" t="s">
        <v>190</v>
      </c>
      <c r="AC4" s="29" t="s">
        <v>191</v>
      </c>
      <c r="AD4" s="29" t="s">
        <v>192</v>
      </c>
      <c r="AE4" s="29" t="s">
        <v>193</v>
      </c>
      <c r="AG4" s="33"/>
    </row>
    <row r="5" spans="1:37" ht="17.100000000000001" customHeight="1">
      <c r="A5" s="51" t="s">
        <v>194</v>
      </c>
      <c r="B5" s="262"/>
      <c r="C5" s="52" t="s">
        <v>31</v>
      </c>
      <c r="D5" s="59"/>
      <c r="E5" s="54">
        <v>120</v>
      </c>
      <c r="F5" s="165" t="s">
        <v>250</v>
      </c>
      <c r="G5" s="198"/>
      <c r="H5" s="166">
        <v>60</v>
      </c>
      <c r="I5" s="199" t="s">
        <v>337</v>
      </c>
      <c r="J5" s="199" t="s">
        <v>246</v>
      </c>
      <c r="K5" s="199">
        <v>45</v>
      </c>
      <c r="L5" s="200" t="s">
        <v>240</v>
      </c>
      <c r="M5" s="201"/>
      <c r="N5" s="201">
        <v>60</v>
      </c>
      <c r="O5" s="60" t="s">
        <v>222</v>
      </c>
      <c r="P5" s="61"/>
      <c r="Q5" s="62">
        <v>100</v>
      </c>
      <c r="R5" s="200" t="s">
        <v>238</v>
      </c>
      <c r="S5" s="201"/>
      <c r="T5" s="201">
        <v>15</v>
      </c>
      <c r="U5" s="264"/>
      <c r="V5" s="64">
        <f>X4*15+X6*5</f>
        <v>104</v>
      </c>
      <c r="W5" s="65" t="s">
        <v>195</v>
      </c>
      <c r="X5" s="66">
        <v>2</v>
      </c>
      <c r="Y5" s="30"/>
      <c r="Z5" s="33" t="s">
        <v>196</v>
      </c>
      <c r="AA5" s="33">
        <v>5.8</v>
      </c>
      <c r="AB5" s="33">
        <f>AA5*2</f>
        <v>11.6</v>
      </c>
      <c r="AC5" s="33"/>
      <c r="AD5" s="33">
        <f>AA5*15</f>
        <v>87</v>
      </c>
      <c r="AE5" s="33">
        <f>AB5*4+AD5*4</f>
        <v>394.4</v>
      </c>
      <c r="AF5" s="33"/>
      <c r="AG5" s="33"/>
      <c r="AH5" s="33"/>
      <c r="AI5" s="33"/>
      <c r="AJ5" s="33"/>
      <c r="AK5" s="33"/>
    </row>
    <row r="6" spans="1:37" ht="17.100000000000001" customHeight="1">
      <c r="A6" s="51">
        <v>26</v>
      </c>
      <c r="B6" s="262"/>
      <c r="C6" s="67"/>
      <c r="D6" s="73"/>
      <c r="E6" s="69"/>
      <c r="F6" s="83" t="s">
        <v>253</v>
      </c>
      <c r="G6" s="83"/>
      <c r="H6" s="83">
        <v>10</v>
      </c>
      <c r="I6" s="102" t="s">
        <v>330</v>
      </c>
      <c r="J6" s="102"/>
      <c r="K6" s="102">
        <v>2</v>
      </c>
      <c r="L6" s="136" t="s">
        <v>247</v>
      </c>
      <c r="M6" s="202"/>
      <c r="N6" s="202">
        <v>5</v>
      </c>
      <c r="O6" s="74"/>
      <c r="P6" s="74"/>
      <c r="Q6" s="110"/>
      <c r="R6" s="202" t="s">
        <v>273</v>
      </c>
      <c r="S6" s="202"/>
      <c r="T6" s="202">
        <v>5</v>
      </c>
      <c r="U6" s="264"/>
      <c r="V6" s="76" t="s">
        <v>197</v>
      </c>
      <c r="W6" s="77" t="s">
        <v>198</v>
      </c>
      <c r="X6" s="66">
        <v>2.2000000000000002</v>
      </c>
      <c r="Z6" s="78" t="s">
        <v>199</v>
      </c>
      <c r="AA6" s="33">
        <v>2</v>
      </c>
      <c r="AB6" s="79">
        <f>AA6*7</f>
        <v>14</v>
      </c>
      <c r="AC6" s="33">
        <f>AA6*5</f>
        <v>10</v>
      </c>
      <c r="AD6" s="33" t="s">
        <v>200</v>
      </c>
      <c r="AE6" s="80">
        <f>AB6*4+AC6*9</f>
        <v>146</v>
      </c>
      <c r="AF6" s="78"/>
      <c r="AG6" s="33"/>
      <c r="AH6" s="79"/>
      <c r="AI6" s="33"/>
      <c r="AJ6" s="33"/>
      <c r="AK6" s="80"/>
    </row>
    <row r="7" spans="1:37" ht="17.100000000000001" customHeight="1">
      <c r="A7" s="51" t="s">
        <v>201</v>
      </c>
      <c r="B7" s="262"/>
      <c r="C7" s="81"/>
      <c r="D7" s="68"/>
      <c r="E7" s="74"/>
      <c r="F7" s="83" t="s">
        <v>257</v>
      </c>
      <c r="G7" s="84"/>
      <c r="H7" s="84">
        <v>5</v>
      </c>
      <c r="I7" s="102" t="s">
        <v>226</v>
      </c>
      <c r="J7" s="89"/>
      <c r="K7" s="89">
        <v>20</v>
      </c>
      <c r="L7" s="202" t="s">
        <v>243</v>
      </c>
      <c r="M7" s="137"/>
      <c r="N7" s="137">
        <v>5</v>
      </c>
      <c r="O7" s="134"/>
      <c r="P7" s="134"/>
      <c r="Q7" s="134"/>
      <c r="R7" s="136" t="s">
        <v>226</v>
      </c>
      <c r="S7" s="137"/>
      <c r="T7" s="137">
        <v>5</v>
      </c>
      <c r="U7" s="264"/>
      <c r="V7" s="64">
        <f>X5*5+X7*5</f>
        <v>22.5</v>
      </c>
      <c r="W7" s="77" t="s">
        <v>202</v>
      </c>
      <c r="X7" s="66">
        <v>2.5</v>
      </c>
      <c r="Y7" s="30"/>
      <c r="Z7" s="29" t="s">
        <v>203</v>
      </c>
      <c r="AA7" s="33">
        <v>1.8</v>
      </c>
      <c r="AB7" s="33">
        <f>AA7*1</f>
        <v>1.8</v>
      </c>
      <c r="AC7" s="33" t="s">
        <v>200</v>
      </c>
      <c r="AD7" s="33">
        <f>AA7*5</f>
        <v>9</v>
      </c>
      <c r="AE7" s="33">
        <f>AB7*4+AD7*4</f>
        <v>43.2</v>
      </c>
      <c r="AG7" s="33"/>
      <c r="AH7" s="33"/>
      <c r="AI7" s="33"/>
      <c r="AJ7" s="33"/>
      <c r="AK7" s="33"/>
    </row>
    <row r="8" spans="1:37" ht="17.100000000000001" customHeight="1">
      <c r="A8" s="266" t="s">
        <v>204</v>
      </c>
      <c r="B8" s="262"/>
      <c r="C8" s="74"/>
      <c r="D8" s="74"/>
      <c r="E8" s="74"/>
      <c r="F8" s="83"/>
      <c r="G8" s="84"/>
      <c r="H8" s="105"/>
      <c r="I8" s="103" t="s">
        <v>266</v>
      </c>
      <c r="J8" s="89"/>
      <c r="K8" s="89">
        <v>0.01</v>
      </c>
      <c r="L8" s="102" t="s">
        <v>230</v>
      </c>
      <c r="M8" s="89"/>
      <c r="N8" s="89">
        <v>5</v>
      </c>
      <c r="O8" s="74"/>
      <c r="P8" s="81"/>
      <c r="Q8" s="74"/>
      <c r="R8" s="89"/>
      <c r="S8" s="89"/>
      <c r="T8" s="89"/>
      <c r="U8" s="264"/>
      <c r="V8" s="76" t="s">
        <v>205</v>
      </c>
      <c r="W8" s="77" t="s">
        <v>206</v>
      </c>
      <c r="X8" s="66"/>
      <c r="Z8" s="29" t="s">
        <v>207</v>
      </c>
      <c r="AA8" s="33">
        <v>2.5</v>
      </c>
      <c r="AB8" s="33"/>
      <c r="AC8" s="33">
        <f>AA8*5</f>
        <v>12.5</v>
      </c>
      <c r="AD8" s="33" t="s">
        <v>200</v>
      </c>
      <c r="AE8" s="33">
        <f>AC8*9</f>
        <v>112.5</v>
      </c>
      <c r="AG8" s="33"/>
      <c r="AH8" s="33"/>
      <c r="AI8" s="33"/>
      <c r="AJ8" s="33"/>
      <c r="AK8" s="33"/>
    </row>
    <row r="9" spans="1:37" ht="17.100000000000001" customHeight="1">
      <c r="A9" s="266"/>
      <c r="B9" s="262"/>
      <c r="C9" s="74"/>
      <c r="D9" s="74"/>
      <c r="E9" s="74"/>
      <c r="F9" s="90"/>
      <c r="G9" s="90"/>
      <c r="H9" s="105"/>
      <c r="I9" s="103" t="s">
        <v>338</v>
      </c>
      <c r="J9" s="89"/>
      <c r="K9" s="89">
        <v>0.01</v>
      </c>
      <c r="L9" s="103"/>
      <c r="M9" s="84"/>
      <c r="N9" s="84"/>
      <c r="O9" s="74"/>
      <c r="P9" s="81"/>
      <c r="Q9" s="74"/>
      <c r="R9" s="102"/>
      <c r="S9" s="89"/>
      <c r="T9" s="89"/>
      <c r="U9" s="264"/>
      <c r="V9" s="64">
        <f>X4*2+X5*7+X6*1</f>
        <v>28.599999999999998</v>
      </c>
      <c r="W9" s="85" t="s">
        <v>208</v>
      </c>
      <c r="X9" s="86"/>
      <c r="Y9" s="30"/>
      <c r="Z9" s="29" t="s">
        <v>209</v>
      </c>
      <c r="AD9" s="29">
        <f>AA9*15</f>
        <v>0</v>
      </c>
      <c r="AG9" s="33"/>
    </row>
    <row r="10" spans="1:37" ht="17.100000000000001" customHeight="1">
      <c r="A10" s="87" t="s">
        <v>210</v>
      </c>
      <c r="B10" s="88"/>
      <c r="C10" s="74"/>
      <c r="D10" s="81"/>
      <c r="E10" s="74"/>
      <c r="F10" s="74"/>
      <c r="G10" s="81"/>
      <c r="H10" s="74"/>
      <c r="I10" s="74"/>
      <c r="J10" s="81"/>
      <c r="K10" s="74"/>
      <c r="L10" s="84"/>
      <c r="M10" s="84"/>
      <c r="N10" s="84"/>
      <c r="O10" s="74"/>
      <c r="P10" s="81"/>
      <c r="Q10" s="74"/>
      <c r="R10" s="90"/>
      <c r="S10" s="90"/>
      <c r="T10" s="90"/>
      <c r="U10" s="264"/>
      <c r="V10" s="76" t="s">
        <v>211</v>
      </c>
      <c r="W10" s="91"/>
      <c r="X10" s="66"/>
      <c r="AB10" s="29">
        <f>SUM(AB5:AB9)</f>
        <v>27.400000000000002</v>
      </c>
      <c r="AC10" s="29">
        <f>SUM(AC5:AC9)</f>
        <v>22.5</v>
      </c>
      <c r="AD10" s="29">
        <f>SUM(AD5:AD9)</f>
        <v>96</v>
      </c>
      <c r="AE10" s="29">
        <f>AB10*4+AC10*9+AD10*4</f>
        <v>696.1</v>
      </c>
      <c r="AG10" s="33"/>
    </row>
    <row r="11" spans="1:37" ht="17.100000000000001" customHeight="1">
      <c r="A11" s="92"/>
      <c r="B11" s="93"/>
      <c r="C11" s="168"/>
      <c r="D11" s="168"/>
      <c r="E11" s="74"/>
      <c r="F11" s="169"/>
      <c r="G11" s="168"/>
      <c r="H11" s="169"/>
      <c r="I11" s="169"/>
      <c r="J11" s="168"/>
      <c r="K11" s="169"/>
      <c r="L11" s="169"/>
      <c r="M11" s="168"/>
      <c r="N11" s="169"/>
      <c r="O11" s="169"/>
      <c r="P11" s="168"/>
      <c r="Q11" s="169"/>
      <c r="R11" s="169"/>
      <c r="S11" s="168"/>
      <c r="T11" s="169"/>
      <c r="U11" s="265"/>
      <c r="V11" s="94">
        <f>V5*4+V7*9+V9*4</f>
        <v>732.9</v>
      </c>
      <c r="W11" s="95"/>
      <c r="X11" s="96"/>
      <c r="Y11" s="30"/>
      <c r="AB11" s="97">
        <f>AB10*4/AE10</f>
        <v>0.15744864243643156</v>
      </c>
      <c r="AC11" s="97">
        <f>AC10*9/AE10</f>
        <v>0.29090647895417326</v>
      </c>
      <c r="AD11" s="97">
        <f>AD10*4/AE10</f>
        <v>0.55164487860939515</v>
      </c>
    </row>
    <row r="12" spans="1:37" ht="17.100000000000001" customHeight="1">
      <c r="A12" s="43">
        <v>6</v>
      </c>
      <c r="B12" s="261"/>
      <c r="C12" s="44" t="str">
        <f>彰化菜單!E39</f>
        <v>胚芽飯</v>
      </c>
      <c r="D12" s="45" t="s">
        <v>213</v>
      </c>
      <c r="E12" s="44"/>
      <c r="F12" s="44" t="str">
        <f>彰化菜單!E40</f>
        <v>筍干燒肉(醃)</v>
      </c>
      <c r="G12" s="45" t="s">
        <v>217</v>
      </c>
      <c r="H12" s="44"/>
      <c r="I12" s="44" t="str">
        <f>彰化菜單!E41</f>
        <v>金茸粉絲</v>
      </c>
      <c r="J12" s="132" t="s">
        <v>215</v>
      </c>
      <c r="K12" s="44"/>
      <c r="L12" s="44" t="str">
        <f>彰化菜單!E42</f>
        <v>培根高麗菜(加)</v>
      </c>
      <c r="M12" s="132" t="s">
        <v>215</v>
      </c>
      <c r="N12" s="44"/>
      <c r="O12" s="44" t="str">
        <f>彰化菜單!E43</f>
        <v>淺色蔬菜</v>
      </c>
      <c r="P12" s="45" t="s">
        <v>214</v>
      </c>
      <c r="Q12" s="44"/>
      <c r="R12" s="44" t="str">
        <f>彰化菜單!E44</f>
        <v>冬瓜龍骨湯</v>
      </c>
      <c r="S12" s="44" t="s">
        <v>215</v>
      </c>
      <c r="T12" s="44"/>
      <c r="U12" s="263"/>
      <c r="V12" s="48" t="s">
        <v>188</v>
      </c>
      <c r="W12" s="49" t="s">
        <v>189</v>
      </c>
      <c r="X12" s="50">
        <v>6.7</v>
      </c>
      <c r="AB12" s="29" t="s">
        <v>190</v>
      </c>
      <c r="AC12" s="29" t="s">
        <v>191</v>
      </c>
      <c r="AD12" s="29" t="s">
        <v>192</v>
      </c>
      <c r="AE12" s="29" t="s">
        <v>193</v>
      </c>
    </row>
    <row r="13" spans="1:37" ht="17.100000000000001" customHeight="1">
      <c r="A13" s="51" t="s">
        <v>194</v>
      </c>
      <c r="B13" s="262"/>
      <c r="C13" s="52" t="s">
        <v>31</v>
      </c>
      <c r="D13" s="59"/>
      <c r="E13" s="54">
        <v>80</v>
      </c>
      <c r="F13" s="99" t="s">
        <v>339</v>
      </c>
      <c r="G13" s="101"/>
      <c r="H13" s="101">
        <v>45</v>
      </c>
      <c r="I13" s="99" t="s">
        <v>227</v>
      </c>
      <c r="J13" s="100"/>
      <c r="K13" s="100">
        <v>10</v>
      </c>
      <c r="L13" s="100" t="s">
        <v>300</v>
      </c>
      <c r="M13" s="101"/>
      <c r="N13" s="101">
        <v>60</v>
      </c>
      <c r="O13" s="60" t="s">
        <v>222</v>
      </c>
      <c r="P13" s="61"/>
      <c r="Q13" s="62">
        <v>100</v>
      </c>
      <c r="R13" s="99" t="s">
        <v>284</v>
      </c>
      <c r="S13" s="101"/>
      <c r="T13" s="101">
        <v>25</v>
      </c>
      <c r="U13" s="264"/>
      <c r="V13" s="64">
        <f>X12*15+X14*5</f>
        <v>113.5</v>
      </c>
      <c r="W13" s="65" t="s">
        <v>195</v>
      </c>
      <c r="X13" s="66">
        <v>2</v>
      </c>
      <c r="Y13" s="30"/>
      <c r="Z13" s="33" t="s">
        <v>196</v>
      </c>
      <c r="AA13" s="33">
        <v>5.5</v>
      </c>
      <c r="AB13" s="33">
        <f>AA13*2</f>
        <v>11</v>
      </c>
      <c r="AC13" s="33"/>
      <c r="AD13" s="33">
        <f>AA13*15</f>
        <v>82.5</v>
      </c>
      <c r="AE13" s="33">
        <f>AB13*4+AD13*4</f>
        <v>374</v>
      </c>
    </row>
    <row r="14" spans="1:37" ht="17.100000000000001" customHeight="1">
      <c r="A14" s="51">
        <v>27</v>
      </c>
      <c r="B14" s="262"/>
      <c r="C14" s="67" t="s">
        <v>319</v>
      </c>
      <c r="D14" s="73"/>
      <c r="E14" s="69">
        <v>40</v>
      </c>
      <c r="F14" s="157" t="s">
        <v>340</v>
      </c>
      <c r="G14" s="89"/>
      <c r="H14" s="89">
        <v>30</v>
      </c>
      <c r="I14" s="102" t="s">
        <v>230</v>
      </c>
      <c r="J14" s="89"/>
      <c r="K14" s="89">
        <v>5</v>
      </c>
      <c r="L14" s="103" t="s">
        <v>341</v>
      </c>
      <c r="M14" s="103" t="s">
        <v>236</v>
      </c>
      <c r="N14" s="103">
        <v>10</v>
      </c>
      <c r="O14" s="74"/>
      <c r="P14" s="74"/>
      <c r="Q14" s="110"/>
      <c r="R14" s="102" t="s">
        <v>228</v>
      </c>
      <c r="S14" s="89"/>
      <c r="T14" s="89">
        <v>15</v>
      </c>
      <c r="U14" s="264"/>
      <c r="V14" s="76" t="s">
        <v>197</v>
      </c>
      <c r="W14" s="77" t="s">
        <v>198</v>
      </c>
      <c r="X14" s="66">
        <v>2.6</v>
      </c>
      <c r="Z14" s="78" t="s">
        <v>199</v>
      </c>
      <c r="AA14" s="33">
        <v>2</v>
      </c>
      <c r="AB14" s="79">
        <f>AA14*7</f>
        <v>14</v>
      </c>
      <c r="AC14" s="33">
        <f>AA14*5</f>
        <v>10</v>
      </c>
      <c r="AD14" s="33" t="s">
        <v>200</v>
      </c>
      <c r="AE14" s="80">
        <f>AB14*4+AC14*9</f>
        <v>146</v>
      </c>
    </row>
    <row r="15" spans="1:37" ht="17.100000000000001" customHeight="1">
      <c r="A15" s="51" t="s">
        <v>201</v>
      </c>
      <c r="B15" s="262"/>
      <c r="C15" s="90"/>
      <c r="D15" s="90"/>
      <c r="E15" s="69"/>
      <c r="F15" s="89" t="s">
        <v>342</v>
      </c>
      <c r="G15" s="103" t="s">
        <v>275</v>
      </c>
      <c r="H15" s="103">
        <v>15</v>
      </c>
      <c r="I15" s="103" t="s">
        <v>343</v>
      </c>
      <c r="J15" s="89"/>
      <c r="K15" s="89">
        <v>10</v>
      </c>
      <c r="L15" s="103" t="s">
        <v>230</v>
      </c>
      <c r="M15" s="89"/>
      <c r="N15" s="89">
        <v>5</v>
      </c>
      <c r="O15" s="134"/>
      <c r="P15" s="134"/>
      <c r="Q15" s="134"/>
      <c r="R15" s="102" t="s">
        <v>230</v>
      </c>
      <c r="S15" s="102"/>
      <c r="T15" s="102">
        <v>10</v>
      </c>
      <c r="U15" s="264"/>
      <c r="V15" s="64">
        <f>X13*5+X15*5</f>
        <v>22.5</v>
      </c>
      <c r="W15" s="77" t="s">
        <v>202</v>
      </c>
      <c r="X15" s="66">
        <v>2.5</v>
      </c>
      <c r="Y15" s="30"/>
      <c r="Z15" s="29" t="s">
        <v>203</v>
      </c>
      <c r="AA15" s="33">
        <v>2.4</v>
      </c>
      <c r="AB15" s="33">
        <f>AA15*1</f>
        <v>2.4</v>
      </c>
      <c r="AC15" s="33" t="s">
        <v>200</v>
      </c>
      <c r="AD15" s="33">
        <f>AA15*5</f>
        <v>12</v>
      </c>
      <c r="AE15" s="33">
        <f>AB15*4+AD15*4</f>
        <v>57.6</v>
      </c>
    </row>
    <row r="16" spans="1:37" ht="17.100000000000001" customHeight="1">
      <c r="A16" s="266" t="s">
        <v>212</v>
      </c>
      <c r="B16" s="262"/>
      <c r="C16" s="138"/>
      <c r="D16" s="118"/>
      <c r="E16" s="74"/>
      <c r="F16" s="102"/>
      <c r="G16" s="89"/>
      <c r="H16" s="89"/>
      <c r="I16" s="89" t="s">
        <v>239</v>
      </c>
      <c r="J16" s="89"/>
      <c r="K16" s="89">
        <v>20</v>
      </c>
      <c r="L16" s="103" t="s">
        <v>256</v>
      </c>
      <c r="M16" s="89"/>
      <c r="N16" s="89">
        <v>5</v>
      </c>
      <c r="O16" s="117"/>
      <c r="P16" s="118"/>
      <c r="Q16" s="117"/>
      <c r="R16" s="89"/>
      <c r="S16" s="89"/>
      <c r="T16" s="89"/>
      <c r="U16" s="264"/>
      <c r="V16" s="76" t="s">
        <v>205</v>
      </c>
      <c r="W16" s="77" t="s">
        <v>206</v>
      </c>
      <c r="X16" s="66"/>
      <c r="Z16" s="29" t="s">
        <v>207</v>
      </c>
      <c r="AA16" s="33">
        <v>2.5</v>
      </c>
      <c r="AB16" s="33"/>
      <c r="AC16" s="33">
        <f>AA16*5</f>
        <v>12.5</v>
      </c>
      <c r="AD16" s="33" t="s">
        <v>200</v>
      </c>
      <c r="AE16" s="33">
        <f>AC16*9</f>
        <v>112.5</v>
      </c>
    </row>
    <row r="17" spans="1:37" ht="17.100000000000001" customHeight="1">
      <c r="A17" s="266"/>
      <c r="B17" s="262"/>
      <c r="C17" s="138"/>
      <c r="D17" s="118"/>
      <c r="E17" s="74"/>
      <c r="F17" s="117"/>
      <c r="G17" s="118"/>
      <c r="H17" s="118"/>
      <c r="I17" s="89" t="s">
        <v>256</v>
      </c>
      <c r="J17" s="102"/>
      <c r="K17" s="102">
        <v>3</v>
      </c>
      <c r="L17" s="103"/>
      <c r="M17" s="89"/>
      <c r="N17" s="89"/>
      <c r="O17" s="117"/>
      <c r="P17" s="118"/>
      <c r="Q17" s="117"/>
      <c r="R17" s="90"/>
      <c r="S17" s="90"/>
      <c r="T17" s="90"/>
      <c r="U17" s="264"/>
      <c r="V17" s="64">
        <f>X12*2+X13*7+X14*1</f>
        <v>30</v>
      </c>
      <c r="W17" s="85" t="s">
        <v>208</v>
      </c>
      <c r="X17" s="86"/>
      <c r="Y17" s="30"/>
      <c r="Z17" s="29" t="s">
        <v>209</v>
      </c>
      <c r="AD17" s="29">
        <f>AA17*15</f>
        <v>0</v>
      </c>
    </row>
    <row r="18" spans="1:37" ht="17.100000000000001" customHeight="1">
      <c r="A18" s="87" t="s">
        <v>210</v>
      </c>
      <c r="B18" s="88"/>
      <c r="C18" s="81"/>
      <c r="D18" s="81"/>
      <c r="E18" s="74"/>
      <c r="F18" s="74"/>
      <c r="G18" s="81"/>
      <c r="H18" s="74"/>
      <c r="I18" s="89" t="s">
        <v>338</v>
      </c>
      <c r="J18" s="102"/>
      <c r="K18" s="102">
        <v>0.1</v>
      </c>
      <c r="L18" s="170"/>
      <c r="M18" s="170"/>
      <c r="N18" s="170"/>
      <c r="O18" s="74"/>
      <c r="P18" s="81"/>
      <c r="Q18" s="74"/>
      <c r="R18" s="74"/>
      <c r="S18" s="172"/>
      <c r="T18" s="74"/>
      <c r="U18" s="264"/>
      <c r="V18" s="76" t="s">
        <v>211</v>
      </c>
      <c r="W18" s="91"/>
      <c r="X18" s="66"/>
      <c r="AB18" s="29">
        <f>SUM(AB13:AB17)</f>
        <v>27.4</v>
      </c>
      <c r="AC18" s="29">
        <f>SUM(AC13:AC17)</f>
        <v>22.5</v>
      </c>
      <c r="AD18" s="29">
        <f>SUM(AD13:AD17)</f>
        <v>94.5</v>
      </c>
      <c r="AE18" s="29">
        <f>AB18*4+AC18*9+AD18*4</f>
        <v>690.1</v>
      </c>
    </row>
    <row r="19" spans="1:37" ht="17.100000000000001" customHeight="1">
      <c r="A19" s="92"/>
      <c r="B19" s="93"/>
      <c r="C19" s="81"/>
      <c r="D19" s="81"/>
      <c r="E19" s="74"/>
      <c r="F19" s="74"/>
      <c r="G19" s="81"/>
      <c r="H19" s="74"/>
      <c r="I19" s="74"/>
      <c r="J19" s="81"/>
      <c r="K19" s="74"/>
      <c r="L19" s="74"/>
      <c r="M19" s="81"/>
      <c r="N19" s="81"/>
      <c r="O19" s="74"/>
      <c r="P19" s="81"/>
      <c r="Q19" s="74"/>
      <c r="R19" s="74"/>
      <c r="S19" s="194"/>
      <c r="T19" s="74"/>
      <c r="U19" s="265"/>
      <c r="V19" s="94">
        <f>V13*4+V15*9+V17*4</f>
        <v>776.5</v>
      </c>
      <c r="W19" s="106"/>
      <c r="X19" s="86"/>
      <c r="Y19" s="30"/>
      <c r="AB19" s="97">
        <f>AB18*4/AE18</f>
        <v>0.1588175626720765</v>
      </c>
      <c r="AC19" s="97">
        <f>AC18*9/AE18</f>
        <v>0.29343573395160122</v>
      </c>
      <c r="AD19" s="97">
        <f>AD18*4/AE18</f>
        <v>0.54774670337632225</v>
      </c>
    </row>
    <row r="20" spans="1:37" ht="17.100000000000001" customHeight="1">
      <c r="A20" s="43">
        <v>6</v>
      </c>
      <c r="B20" s="261"/>
      <c r="C20" s="44" t="str">
        <f>彰化菜單!I39</f>
        <v>蕎麥飯</v>
      </c>
      <c r="D20" s="45" t="s">
        <v>213</v>
      </c>
      <c r="E20" s="47"/>
      <c r="F20" s="44" t="str">
        <f>彰化菜單!I40</f>
        <v>香酥雞(炸)</v>
      </c>
      <c r="G20" s="45" t="s">
        <v>258</v>
      </c>
      <c r="H20" s="44"/>
      <c r="I20" s="44" t="str">
        <f>彰化菜單!I41</f>
        <v>滷白菜</v>
      </c>
      <c r="J20" s="132" t="s">
        <v>311</v>
      </c>
      <c r="K20" s="44"/>
      <c r="L20" s="44" t="str">
        <f>彰化菜單!I42</f>
        <v>海苔魷魚丸(加)</v>
      </c>
      <c r="M20" s="45" t="s">
        <v>267</v>
      </c>
      <c r="N20" s="175"/>
      <c r="O20" s="44" t="str">
        <f>彰化菜單!I43</f>
        <v>深色蔬菜</v>
      </c>
      <c r="P20" s="45" t="s">
        <v>214</v>
      </c>
      <c r="Q20" s="44"/>
      <c r="R20" s="44" t="str">
        <f>彰化菜單!I44</f>
        <v>肉骨茶湯</v>
      </c>
      <c r="S20" s="44" t="s">
        <v>215</v>
      </c>
      <c r="T20" s="44"/>
      <c r="U20" s="263"/>
      <c r="V20" s="48" t="s">
        <v>188</v>
      </c>
      <c r="W20" s="49" t="s">
        <v>189</v>
      </c>
      <c r="X20" s="50">
        <v>6</v>
      </c>
      <c r="AB20" s="29" t="s">
        <v>190</v>
      </c>
      <c r="AC20" s="29" t="s">
        <v>191</v>
      </c>
      <c r="AD20" s="29" t="s">
        <v>192</v>
      </c>
      <c r="AE20" s="29" t="s">
        <v>193</v>
      </c>
      <c r="AG20" s="33"/>
    </row>
    <row r="21" spans="1:37" ht="17.100000000000001" customHeight="1">
      <c r="A21" s="51" t="s">
        <v>194</v>
      </c>
      <c r="B21" s="262"/>
      <c r="C21" s="52" t="s">
        <v>31</v>
      </c>
      <c r="D21" s="59"/>
      <c r="E21" s="54">
        <v>80</v>
      </c>
      <c r="F21" s="99" t="s">
        <v>271</v>
      </c>
      <c r="G21" s="101"/>
      <c r="H21" s="101">
        <v>75</v>
      </c>
      <c r="I21" s="99" t="s">
        <v>237</v>
      </c>
      <c r="J21" s="100"/>
      <c r="K21" s="100">
        <v>80</v>
      </c>
      <c r="L21" s="99" t="s">
        <v>344</v>
      </c>
      <c r="M21" s="99" t="s">
        <v>236</v>
      </c>
      <c r="N21" s="99">
        <v>30</v>
      </c>
      <c r="O21" s="60" t="s">
        <v>222</v>
      </c>
      <c r="P21" s="61"/>
      <c r="Q21" s="62">
        <v>100</v>
      </c>
      <c r="R21" s="99" t="s">
        <v>265</v>
      </c>
      <c r="S21" s="101"/>
      <c r="T21" s="101">
        <v>5</v>
      </c>
      <c r="U21" s="264"/>
      <c r="V21" s="64">
        <f>X20*15+X22*5</f>
        <v>100</v>
      </c>
      <c r="W21" s="65" t="s">
        <v>195</v>
      </c>
      <c r="X21" s="66">
        <v>2</v>
      </c>
      <c r="Y21" s="30"/>
      <c r="Z21" s="33" t="s">
        <v>196</v>
      </c>
      <c r="AA21" s="33">
        <v>5.5</v>
      </c>
      <c r="AB21" s="33">
        <f>AA21*2</f>
        <v>11</v>
      </c>
      <c r="AC21" s="33"/>
      <c r="AD21" s="33">
        <f>AA21*15</f>
        <v>82.5</v>
      </c>
      <c r="AE21" s="33">
        <f>AB21*4+AD21*4</f>
        <v>374</v>
      </c>
      <c r="AF21" s="33"/>
      <c r="AG21" s="33"/>
      <c r="AH21" s="33"/>
      <c r="AI21" s="33"/>
      <c r="AJ21" s="33"/>
      <c r="AK21" s="33"/>
    </row>
    <row r="22" spans="1:37" ht="17.100000000000001" customHeight="1">
      <c r="A22" s="51">
        <v>28</v>
      </c>
      <c r="B22" s="262"/>
      <c r="C22" s="67" t="s">
        <v>345</v>
      </c>
      <c r="D22" s="73"/>
      <c r="E22" s="69">
        <v>40</v>
      </c>
      <c r="F22" s="102"/>
      <c r="G22" s="89"/>
      <c r="H22" s="89"/>
      <c r="I22" s="102" t="s">
        <v>230</v>
      </c>
      <c r="J22" s="103"/>
      <c r="K22" s="103">
        <v>5</v>
      </c>
      <c r="L22" s="102" t="s">
        <v>346</v>
      </c>
      <c r="M22" s="89"/>
      <c r="N22" s="89">
        <v>0.01</v>
      </c>
      <c r="O22" s="74"/>
      <c r="P22" s="74"/>
      <c r="Q22" s="110"/>
      <c r="R22" s="102" t="s">
        <v>230</v>
      </c>
      <c r="S22" s="89"/>
      <c r="T22" s="89">
        <v>5</v>
      </c>
      <c r="U22" s="264"/>
      <c r="V22" s="76" t="s">
        <v>197</v>
      </c>
      <c r="W22" s="77" t="s">
        <v>198</v>
      </c>
      <c r="X22" s="66">
        <v>2</v>
      </c>
      <c r="Z22" s="78" t="s">
        <v>199</v>
      </c>
      <c r="AA22" s="33">
        <v>2</v>
      </c>
      <c r="AB22" s="79">
        <f>AA22*7</f>
        <v>14</v>
      </c>
      <c r="AC22" s="33">
        <f>AA22*5</f>
        <v>10</v>
      </c>
      <c r="AD22" s="33" t="s">
        <v>200</v>
      </c>
      <c r="AE22" s="80">
        <f>AB22*4+AC22*9</f>
        <v>146</v>
      </c>
      <c r="AF22" s="78"/>
      <c r="AG22" s="33"/>
      <c r="AH22" s="79"/>
      <c r="AI22" s="33"/>
      <c r="AJ22" s="33"/>
      <c r="AK22" s="80"/>
    </row>
    <row r="23" spans="1:37" ht="17.100000000000001" customHeight="1">
      <c r="A23" s="51" t="s">
        <v>201</v>
      </c>
      <c r="B23" s="262"/>
      <c r="C23" s="90"/>
      <c r="D23" s="90"/>
      <c r="E23" s="69"/>
      <c r="F23" s="83"/>
      <c r="G23" s="84"/>
      <c r="H23" s="84"/>
      <c r="I23" s="103" t="s">
        <v>243</v>
      </c>
      <c r="J23" s="89"/>
      <c r="K23" s="89">
        <v>3</v>
      </c>
      <c r="L23" s="103"/>
      <c r="M23" s="89"/>
      <c r="N23" s="89"/>
      <c r="O23" s="134"/>
      <c r="P23" s="134"/>
      <c r="Q23" s="134"/>
      <c r="R23" s="103" t="s">
        <v>223</v>
      </c>
      <c r="S23" s="89"/>
      <c r="T23" s="89">
        <v>5</v>
      </c>
      <c r="U23" s="264"/>
      <c r="V23" s="64">
        <f>X21*5+X23*5</f>
        <v>22.5</v>
      </c>
      <c r="W23" s="77" t="s">
        <v>202</v>
      </c>
      <c r="X23" s="66">
        <v>2.5</v>
      </c>
      <c r="Y23" s="30"/>
      <c r="Z23" s="29" t="s">
        <v>203</v>
      </c>
      <c r="AA23" s="33">
        <v>2.7</v>
      </c>
      <c r="AB23" s="33">
        <f>AA23*1</f>
        <v>2.7</v>
      </c>
      <c r="AC23" s="33" t="s">
        <v>200</v>
      </c>
      <c r="AD23" s="33">
        <f>AA23*5</f>
        <v>13.5</v>
      </c>
      <c r="AE23" s="33">
        <f>AB23*4+AD23*4</f>
        <v>64.8</v>
      </c>
      <c r="AG23" s="33"/>
      <c r="AH23" s="33"/>
      <c r="AI23" s="33"/>
      <c r="AJ23" s="33"/>
      <c r="AK23" s="33"/>
    </row>
    <row r="24" spans="1:37" ht="17.100000000000001" customHeight="1">
      <c r="A24" s="266" t="s">
        <v>216</v>
      </c>
      <c r="B24" s="262"/>
      <c r="C24" s="90"/>
      <c r="D24" s="90"/>
      <c r="E24" s="69"/>
      <c r="F24" s="90"/>
      <c r="G24" s="90"/>
      <c r="H24" s="90"/>
      <c r="I24" s="103"/>
      <c r="J24" s="89"/>
      <c r="K24" s="89"/>
      <c r="L24" s="89"/>
      <c r="M24" s="89"/>
      <c r="N24" s="89"/>
      <c r="O24" s="117"/>
      <c r="P24" s="118"/>
      <c r="Q24" s="117"/>
      <c r="R24" s="83" t="s">
        <v>288</v>
      </c>
      <c r="S24" s="84"/>
      <c r="T24" s="84">
        <v>5</v>
      </c>
      <c r="U24" s="264"/>
      <c r="V24" s="76" t="s">
        <v>205</v>
      </c>
      <c r="W24" s="77" t="s">
        <v>206</v>
      </c>
      <c r="X24" s="66"/>
      <c r="Z24" s="29" t="s">
        <v>207</v>
      </c>
      <c r="AA24" s="33">
        <v>2.5</v>
      </c>
      <c r="AB24" s="33"/>
      <c r="AC24" s="33">
        <f>AA24*5</f>
        <v>12.5</v>
      </c>
      <c r="AD24" s="33" t="s">
        <v>200</v>
      </c>
      <c r="AE24" s="33">
        <f>AC24*9</f>
        <v>112.5</v>
      </c>
      <c r="AG24" s="33"/>
      <c r="AH24" s="33"/>
      <c r="AI24" s="33"/>
      <c r="AJ24" s="33"/>
      <c r="AK24" s="33"/>
    </row>
    <row r="25" spans="1:37" ht="17.100000000000001" customHeight="1">
      <c r="A25" s="266"/>
      <c r="B25" s="262"/>
      <c r="C25" s="90"/>
      <c r="D25" s="90"/>
      <c r="E25" s="113"/>
      <c r="F25" s="203"/>
      <c r="G25" s="118"/>
      <c r="H25" s="117"/>
      <c r="I25" s="103"/>
      <c r="J25" s="89"/>
      <c r="K25" s="89"/>
      <c r="L25" s="102"/>
      <c r="M25" s="89"/>
      <c r="N25" s="89"/>
      <c r="O25" s="117"/>
      <c r="P25" s="118"/>
      <c r="Q25" s="117"/>
      <c r="R25" s="83"/>
      <c r="S25" s="84"/>
      <c r="T25" s="84"/>
      <c r="U25" s="264"/>
      <c r="V25" s="64">
        <f>X20*2+X21*7+X22*1</f>
        <v>28</v>
      </c>
      <c r="W25" s="85" t="s">
        <v>208</v>
      </c>
      <c r="X25" s="66"/>
      <c r="Y25" s="30"/>
      <c r="Z25" s="29" t="s">
        <v>209</v>
      </c>
      <c r="AD25" s="29">
        <f>AA25*15</f>
        <v>0</v>
      </c>
      <c r="AG25" s="33"/>
    </row>
    <row r="26" spans="1:37" ht="17.100000000000001" customHeight="1">
      <c r="A26" s="87" t="s">
        <v>210</v>
      </c>
      <c r="B26" s="88"/>
      <c r="C26" s="90"/>
      <c r="D26" s="90"/>
      <c r="E26" s="74"/>
      <c r="F26" s="74"/>
      <c r="G26" s="81"/>
      <c r="H26" s="74"/>
      <c r="I26" s="84"/>
      <c r="J26" s="84"/>
      <c r="K26" s="84"/>
      <c r="L26" s="89"/>
      <c r="M26" s="89"/>
      <c r="N26" s="182"/>
      <c r="O26" s="172"/>
      <c r="P26" s="81"/>
      <c r="Q26" s="74"/>
      <c r="R26" s="83"/>
      <c r="S26" s="84"/>
      <c r="T26" s="90"/>
      <c r="U26" s="264"/>
      <c r="V26" s="76" t="s">
        <v>211</v>
      </c>
      <c r="W26" s="91"/>
      <c r="X26" s="66"/>
      <c r="AB26" s="29">
        <f>SUM(AB21:AB25)</f>
        <v>27.7</v>
      </c>
      <c r="AC26" s="29">
        <f>SUM(AC21:AC25)</f>
        <v>22.5</v>
      </c>
      <c r="AD26" s="29">
        <f>SUM(AD21:AD25)</f>
        <v>96</v>
      </c>
      <c r="AE26" s="29">
        <f>AB26*4+AC26*9+AD26*4</f>
        <v>697.3</v>
      </c>
      <c r="AG26" s="33"/>
    </row>
    <row r="27" spans="1:37" ht="17.100000000000001" customHeight="1" thickBot="1">
      <c r="A27" s="121"/>
      <c r="B27" s="122"/>
      <c r="C27" s="81"/>
      <c r="D27" s="81"/>
      <c r="E27" s="74"/>
      <c r="F27" s="74"/>
      <c r="G27" s="81"/>
      <c r="H27" s="74"/>
      <c r="I27" s="74"/>
      <c r="J27" s="81"/>
      <c r="K27" s="110"/>
      <c r="L27" s="117"/>
      <c r="M27" s="118"/>
      <c r="N27" s="117"/>
      <c r="O27" s="172"/>
      <c r="P27" s="81"/>
      <c r="Q27" s="74"/>
      <c r="R27" s="74"/>
      <c r="S27" s="81"/>
      <c r="T27" s="74"/>
      <c r="U27" s="265"/>
      <c r="V27" s="94">
        <f>V21*4+V23*9+V25*4</f>
        <v>714.5</v>
      </c>
      <c r="W27" s="95"/>
      <c r="X27" s="66"/>
      <c r="Y27" s="30"/>
      <c r="AB27" s="97">
        <f>AB26*4/AE26</f>
        <v>0.15889860892012048</v>
      </c>
      <c r="AC27" s="97">
        <f>AC26*9/AE26</f>
        <v>0.29040585114011186</v>
      </c>
      <c r="AD27" s="97">
        <f>AD26*4/AE26</f>
        <v>0.55069553993976772</v>
      </c>
    </row>
    <row r="28" spans="1:37" ht="17.100000000000001" customHeight="1">
      <c r="A28" s="43">
        <v>6</v>
      </c>
      <c r="B28" s="262"/>
      <c r="C28" s="47" t="str">
        <f>彰化菜單!M39</f>
        <v>糙米飯</v>
      </c>
      <c r="D28" s="45" t="s">
        <v>213</v>
      </c>
      <c r="E28" s="47"/>
      <c r="F28" s="47" t="str">
        <f>彰化菜單!M40</f>
        <v>韓式魚(海)</v>
      </c>
      <c r="G28" s="107" t="s">
        <v>215</v>
      </c>
      <c r="H28" s="47"/>
      <c r="I28" s="47" t="str">
        <f>彰化菜單!M41</f>
        <v>紅燒豆腐(豆)</v>
      </c>
      <c r="J28" s="107" t="s">
        <v>217</v>
      </c>
      <c r="K28" s="47"/>
      <c r="L28" s="47" t="str">
        <f>彰化菜單!M42</f>
        <v>脆炒雙花</v>
      </c>
      <c r="M28" s="107" t="s">
        <v>249</v>
      </c>
      <c r="N28" s="47"/>
      <c r="O28" s="47" t="str">
        <f>彰化菜單!M43</f>
        <v>深色蔬菜</v>
      </c>
      <c r="P28" s="45" t="s">
        <v>214</v>
      </c>
      <c r="Q28" s="47"/>
      <c r="R28" s="47" t="str">
        <f>彰化菜單!M44</f>
        <v>味噌鮮蔬湯</v>
      </c>
      <c r="S28" s="44" t="s">
        <v>215</v>
      </c>
      <c r="T28" s="47"/>
      <c r="U28" s="267"/>
      <c r="V28" s="48" t="s">
        <v>188</v>
      </c>
      <c r="W28" s="49" t="s">
        <v>189</v>
      </c>
      <c r="X28" s="127">
        <v>6.1</v>
      </c>
      <c r="AB28" s="29" t="s">
        <v>190</v>
      </c>
      <c r="AC28" s="29" t="s">
        <v>191</v>
      </c>
      <c r="AD28" s="29" t="s">
        <v>192</v>
      </c>
      <c r="AE28" s="29" t="s">
        <v>193</v>
      </c>
    </row>
    <row r="29" spans="1:37" ht="17.100000000000001" customHeight="1">
      <c r="A29" s="51" t="s">
        <v>194</v>
      </c>
      <c r="B29" s="262"/>
      <c r="C29" s="52" t="s">
        <v>31</v>
      </c>
      <c r="D29" s="59"/>
      <c r="E29" s="54">
        <v>80</v>
      </c>
      <c r="F29" s="99" t="s">
        <v>328</v>
      </c>
      <c r="G29" s="100"/>
      <c r="H29" s="100">
        <v>60</v>
      </c>
      <c r="I29" s="99" t="s">
        <v>315</v>
      </c>
      <c r="J29" s="100"/>
      <c r="K29" s="100">
        <v>50</v>
      </c>
      <c r="L29" s="99" t="s">
        <v>272</v>
      </c>
      <c r="M29" s="99"/>
      <c r="N29" s="99">
        <v>30</v>
      </c>
      <c r="O29" s="60" t="s">
        <v>222</v>
      </c>
      <c r="P29" s="61"/>
      <c r="Q29" s="62">
        <v>100</v>
      </c>
      <c r="R29" s="99" t="s">
        <v>237</v>
      </c>
      <c r="S29" s="101"/>
      <c r="T29" s="101">
        <v>25</v>
      </c>
      <c r="U29" s="264"/>
      <c r="V29" s="64">
        <f>X28*15+X30*5</f>
        <v>102</v>
      </c>
      <c r="W29" s="65" t="s">
        <v>195</v>
      </c>
      <c r="X29" s="128">
        <v>2</v>
      </c>
      <c r="Y29" s="30"/>
      <c r="Z29" s="33" t="s">
        <v>196</v>
      </c>
      <c r="AA29" s="33">
        <v>5.9</v>
      </c>
      <c r="AB29" s="33">
        <f>AA29*2</f>
        <v>11.8</v>
      </c>
      <c r="AC29" s="33"/>
      <c r="AD29" s="33">
        <f>AA29*15</f>
        <v>88.5</v>
      </c>
      <c r="AE29" s="33">
        <f>AB29*4+AD29*4</f>
        <v>401.2</v>
      </c>
    </row>
    <row r="30" spans="1:37" ht="17.100000000000001" customHeight="1">
      <c r="A30" s="51">
        <v>29</v>
      </c>
      <c r="B30" s="262"/>
      <c r="C30" s="67" t="s">
        <v>296</v>
      </c>
      <c r="D30" s="73"/>
      <c r="E30" s="69">
        <v>40</v>
      </c>
      <c r="F30" s="103" t="s">
        <v>321</v>
      </c>
      <c r="G30" s="89"/>
      <c r="H30" s="89">
        <v>0.1</v>
      </c>
      <c r="I30" s="103" t="s">
        <v>230</v>
      </c>
      <c r="J30" s="102"/>
      <c r="K30" s="102">
        <v>5</v>
      </c>
      <c r="L30" s="103" t="s">
        <v>277</v>
      </c>
      <c r="M30" s="89"/>
      <c r="N30" s="89">
        <v>35</v>
      </c>
      <c r="O30" s="74"/>
      <c r="P30" s="74"/>
      <c r="Q30" s="110"/>
      <c r="R30" s="103" t="s">
        <v>238</v>
      </c>
      <c r="S30" s="89"/>
      <c r="T30" s="89">
        <v>5</v>
      </c>
      <c r="U30" s="264"/>
      <c r="V30" s="76" t="s">
        <v>197</v>
      </c>
      <c r="W30" s="77" t="s">
        <v>198</v>
      </c>
      <c r="X30" s="128">
        <v>2.1</v>
      </c>
      <c r="Z30" s="78" t="s">
        <v>199</v>
      </c>
      <c r="AA30" s="33">
        <v>2</v>
      </c>
      <c r="AB30" s="79">
        <f>AA30*7</f>
        <v>14</v>
      </c>
      <c r="AC30" s="33">
        <f>AA30*5</f>
        <v>10</v>
      </c>
      <c r="AD30" s="33" t="s">
        <v>200</v>
      </c>
      <c r="AE30" s="80">
        <f>AB30*4+AC30*9</f>
        <v>146</v>
      </c>
    </row>
    <row r="31" spans="1:37" ht="17.100000000000001" customHeight="1">
      <c r="A31" s="51" t="s">
        <v>201</v>
      </c>
      <c r="B31" s="262"/>
      <c r="C31" s="187"/>
      <c r="D31" s="135"/>
      <c r="E31" s="129"/>
      <c r="F31" s="90"/>
      <c r="G31" s="135"/>
      <c r="H31" s="135"/>
      <c r="I31" s="102" t="s">
        <v>241</v>
      </c>
      <c r="J31" s="89"/>
      <c r="K31" s="89">
        <v>8</v>
      </c>
      <c r="L31" s="102" t="s">
        <v>243</v>
      </c>
      <c r="M31" s="89"/>
      <c r="N31" s="89">
        <v>3</v>
      </c>
      <c r="O31" s="134"/>
      <c r="P31" s="134"/>
      <c r="Q31" s="134"/>
      <c r="R31" s="102" t="s">
        <v>226</v>
      </c>
      <c r="S31" s="89"/>
      <c r="T31" s="89">
        <v>5</v>
      </c>
      <c r="U31" s="264"/>
      <c r="V31" s="64">
        <f>X29*5+X31*5</f>
        <v>22.5</v>
      </c>
      <c r="W31" s="77" t="s">
        <v>202</v>
      </c>
      <c r="X31" s="66">
        <v>2.5</v>
      </c>
      <c r="Y31" s="30"/>
      <c r="Z31" s="29" t="s">
        <v>203</v>
      </c>
      <c r="AA31" s="33">
        <v>2.2999999999999998</v>
      </c>
      <c r="AB31" s="33">
        <f>AA31*1</f>
        <v>2.2999999999999998</v>
      </c>
      <c r="AC31" s="33" t="s">
        <v>200</v>
      </c>
      <c r="AD31" s="33">
        <f>AA31*5</f>
        <v>11.5</v>
      </c>
      <c r="AE31" s="33">
        <f>AB31*4+AD31*4</f>
        <v>55.2</v>
      </c>
    </row>
    <row r="32" spans="1:37" ht="17.100000000000001" customHeight="1">
      <c r="A32" s="266" t="s">
        <v>231</v>
      </c>
      <c r="B32" s="262"/>
      <c r="C32" s="187"/>
      <c r="D32" s="135"/>
      <c r="E32" s="129"/>
      <c r="F32" s="90"/>
      <c r="G32" s="135"/>
      <c r="H32" s="135"/>
      <c r="I32" s="103"/>
      <c r="J32" s="89"/>
      <c r="K32" s="89"/>
      <c r="L32" s="89" t="s">
        <v>230</v>
      </c>
      <c r="M32" s="89"/>
      <c r="N32" s="89">
        <v>5</v>
      </c>
      <c r="O32" s="134"/>
      <c r="P32" s="135"/>
      <c r="Q32" s="134"/>
      <c r="R32" s="103" t="s">
        <v>316</v>
      </c>
      <c r="S32" s="89"/>
      <c r="T32" s="89">
        <v>5</v>
      </c>
      <c r="U32" s="264"/>
      <c r="V32" s="76" t="s">
        <v>205</v>
      </c>
      <c r="W32" s="77" t="s">
        <v>206</v>
      </c>
      <c r="X32" s="128"/>
      <c r="Z32" s="29" t="s">
        <v>207</v>
      </c>
      <c r="AA32" s="33">
        <v>2.5</v>
      </c>
      <c r="AB32" s="33"/>
      <c r="AC32" s="33">
        <f>AA32*5</f>
        <v>12.5</v>
      </c>
      <c r="AD32" s="33" t="s">
        <v>200</v>
      </c>
      <c r="AE32" s="33">
        <f>AC32*9</f>
        <v>112.5</v>
      </c>
    </row>
    <row r="33" spans="1:31" ht="17.100000000000001" customHeight="1">
      <c r="A33" s="266"/>
      <c r="B33" s="262"/>
      <c r="C33" s="187"/>
      <c r="D33" s="135"/>
      <c r="E33" s="129"/>
      <c r="F33" s="74"/>
      <c r="G33" s="81"/>
      <c r="H33" s="74"/>
      <c r="I33" s="102"/>
      <c r="J33" s="89"/>
      <c r="K33" s="89"/>
      <c r="L33" s="83"/>
      <c r="M33" s="84"/>
      <c r="N33" s="84"/>
      <c r="O33" s="134"/>
      <c r="P33" s="135"/>
      <c r="Q33" s="134"/>
      <c r="R33" s="134"/>
      <c r="S33" s="204"/>
      <c r="T33" s="204"/>
      <c r="U33" s="264"/>
      <c r="V33" s="64">
        <f>X28*2+X29*7+X30*1</f>
        <v>28.3</v>
      </c>
      <c r="W33" s="85" t="s">
        <v>208</v>
      </c>
      <c r="X33" s="128"/>
      <c r="Y33" s="30"/>
      <c r="Z33" s="29" t="s">
        <v>209</v>
      </c>
      <c r="AD33" s="29">
        <f>AA33*15</f>
        <v>0</v>
      </c>
    </row>
    <row r="34" spans="1:31" ht="17.100000000000001" customHeight="1">
      <c r="A34" s="87" t="s">
        <v>210</v>
      </c>
      <c r="B34" s="88"/>
      <c r="C34" s="81"/>
      <c r="D34" s="81"/>
      <c r="E34" s="74"/>
      <c r="F34" s="74"/>
      <c r="G34" s="81"/>
      <c r="H34" s="74"/>
      <c r="I34" s="74"/>
      <c r="J34" s="81"/>
      <c r="K34" s="81"/>
      <c r="L34" s="90"/>
      <c r="M34" s="90"/>
      <c r="N34" s="90"/>
      <c r="O34" s="74"/>
      <c r="P34" s="81"/>
      <c r="Q34" s="74"/>
      <c r="R34" s="74"/>
      <c r="S34" s="81"/>
      <c r="T34" s="74"/>
      <c r="U34" s="264"/>
      <c r="V34" s="76" t="s">
        <v>211</v>
      </c>
      <c r="W34" s="91"/>
      <c r="X34" s="128"/>
      <c r="AB34" s="29">
        <f>SUM(AB29:AB33)</f>
        <v>28.1</v>
      </c>
      <c r="AC34" s="29">
        <f>SUM(AC29:AC33)</f>
        <v>22.5</v>
      </c>
      <c r="AD34" s="29">
        <f>SUM(AD29:AD33)</f>
        <v>100</v>
      </c>
      <c r="AE34" s="29">
        <f>AB34*4+AC34*9+AD34*4</f>
        <v>714.9</v>
      </c>
    </row>
    <row r="35" spans="1:31" ht="17.100000000000001" customHeight="1">
      <c r="A35" s="92"/>
      <c r="B35" s="93"/>
      <c r="C35" s="81"/>
      <c r="D35" s="81"/>
      <c r="E35" s="74"/>
      <c r="F35" s="74"/>
      <c r="G35" s="81"/>
      <c r="H35" s="74"/>
      <c r="I35" s="74"/>
      <c r="J35" s="81"/>
      <c r="K35" s="74"/>
      <c r="L35" s="74"/>
      <c r="M35" s="81"/>
      <c r="N35" s="74"/>
      <c r="O35" s="74"/>
      <c r="P35" s="81"/>
      <c r="Q35" s="74"/>
      <c r="R35" s="74"/>
      <c r="S35" s="81"/>
      <c r="T35" s="74"/>
      <c r="U35" s="265"/>
      <c r="V35" s="94">
        <f>V29*4+V31*9+V33*4</f>
        <v>723.7</v>
      </c>
      <c r="W35" s="106"/>
      <c r="X35" s="128"/>
      <c r="Y35" s="30"/>
      <c r="AB35" s="97">
        <f>AB34*4/AE34</f>
        <v>0.15722478668345224</v>
      </c>
      <c r="AC35" s="97">
        <f>AC34*9/AE34</f>
        <v>0.28325639949643305</v>
      </c>
      <c r="AD35" s="97">
        <f>AD34*4/AE34</f>
        <v>0.5595188138201147</v>
      </c>
    </row>
    <row r="36" spans="1:31" ht="17.100000000000001" customHeight="1">
      <c r="A36" s="43">
        <v>6</v>
      </c>
      <c r="B36" s="262"/>
      <c r="C36" s="47" t="str">
        <f>彰化菜單!Q39</f>
        <v>蒜味什錦炒麵</v>
      </c>
      <c r="D36" s="45" t="s">
        <v>215</v>
      </c>
      <c r="E36" s="131"/>
      <c r="F36" s="47" t="str">
        <f>彰化菜單!Q40</f>
        <v>柴香肉片</v>
      </c>
      <c r="G36" s="107" t="s">
        <v>215</v>
      </c>
      <c r="H36" s="47"/>
      <c r="I36" s="47" t="str">
        <f>彰化菜單!Q41</f>
        <v>筍香三絲</v>
      </c>
      <c r="J36" s="107" t="s">
        <v>215</v>
      </c>
      <c r="K36" s="47"/>
      <c r="L36" s="47" t="str">
        <f>彰化菜單!Q42</f>
        <v>烤馬鈴薯</v>
      </c>
      <c r="M36" s="107" t="s">
        <v>267</v>
      </c>
      <c r="N36" s="47"/>
      <c r="O36" s="47" t="str">
        <f>彰化菜單!Q43</f>
        <v>淺色蔬菜</v>
      </c>
      <c r="P36" s="45" t="s">
        <v>214</v>
      </c>
      <c r="Q36" s="47"/>
      <c r="R36" s="47" t="str">
        <f>彰化菜單!Q44</f>
        <v>海芽蛋花湯</v>
      </c>
      <c r="S36" s="45" t="s">
        <v>215</v>
      </c>
      <c r="T36" s="47"/>
      <c r="U36" s="267"/>
      <c r="V36" s="48" t="s">
        <v>188</v>
      </c>
      <c r="W36" s="49" t="s">
        <v>189</v>
      </c>
      <c r="X36" s="133">
        <v>6.7</v>
      </c>
      <c r="AB36" s="29" t="s">
        <v>190</v>
      </c>
      <c r="AC36" s="29" t="s">
        <v>191</v>
      </c>
      <c r="AD36" s="29" t="s">
        <v>192</v>
      </c>
      <c r="AE36" s="29" t="s">
        <v>193</v>
      </c>
    </row>
    <row r="37" spans="1:31" ht="17.100000000000001" customHeight="1">
      <c r="A37" s="51" t="s">
        <v>194</v>
      </c>
      <c r="B37" s="262"/>
      <c r="C37" s="176" t="s">
        <v>347</v>
      </c>
      <c r="D37" s="166"/>
      <c r="E37" s="166">
        <v>280</v>
      </c>
      <c r="F37" s="100" t="s">
        <v>234</v>
      </c>
      <c r="G37" s="101"/>
      <c r="H37" s="101">
        <v>50</v>
      </c>
      <c r="I37" s="99" t="s">
        <v>348</v>
      </c>
      <c r="J37" s="101"/>
      <c r="K37" s="101">
        <v>60</v>
      </c>
      <c r="L37" s="99" t="s">
        <v>254</v>
      </c>
      <c r="M37" s="101"/>
      <c r="N37" s="101">
        <v>45</v>
      </c>
      <c r="O37" s="60" t="s">
        <v>222</v>
      </c>
      <c r="P37" s="61"/>
      <c r="Q37" s="62">
        <v>100</v>
      </c>
      <c r="R37" s="99" t="s">
        <v>349</v>
      </c>
      <c r="S37" s="101"/>
      <c r="T37" s="101">
        <v>2</v>
      </c>
      <c r="U37" s="264"/>
      <c r="V37" s="64">
        <f>X36*15+X38*5</f>
        <v>113</v>
      </c>
      <c r="W37" s="65" t="s">
        <v>195</v>
      </c>
      <c r="X37" s="128">
        <v>2</v>
      </c>
      <c r="Y37" s="30"/>
      <c r="Z37" s="33" t="s">
        <v>196</v>
      </c>
      <c r="AA37" s="33">
        <v>5.7</v>
      </c>
      <c r="AB37" s="33">
        <f>AA37*2</f>
        <v>11.4</v>
      </c>
      <c r="AC37" s="33"/>
      <c r="AD37" s="33">
        <f>AA37*15</f>
        <v>85.5</v>
      </c>
      <c r="AE37" s="33">
        <f>AB37*4+AD37*4</f>
        <v>387.6</v>
      </c>
    </row>
    <row r="38" spans="1:31" ht="17.100000000000001" customHeight="1">
      <c r="A38" s="51">
        <v>30</v>
      </c>
      <c r="B38" s="262"/>
      <c r="C38" s="178" t="s">
        <v>239</v>
      </c>
      <c r="D38" s="84"/>
      <c r="E38" s="84">
        <v>30</v>
      </c>
      <c r="F38" s="102" t="s">
        <v>226</v>
      </c>
      <c r="G38" s="89"/>
      <c r="H38" s="89">
        <v>15</v>
      </c>
      <c r="I38" s="103" t="s">
        <v>230</v>
      </c>
      <c r="J38" s="89"/>
      <c r="K38" s="89">
        <v>5</v>
      </c>
      <c r="L38" s="102" t="s">
        <v>350</v>
      </c>
      <c r="M38" s="89"/>
      <c r="N38" s="89">
        <v>3</v>
      </c>
      <c r="O38" s="74"/>
      <c r="P38" s="74"/>
      <c r="Q38" s="110"/>
      <c r="R38" s="103" t="s">
        <v>273</v>
      </c>
      <c r="S38" s="89"/>
      <c r="T38" s="89">
        <v>10</v>
      </c>
      <c r="U38" s="264"/>
      <c r="V38" s="76" t="s">
        <v>197</v>
      </c>
      <c r="W38" s="77" t="s">
        <v>198</v>
      </c>
      <c r="X38" s="128">
        <v>2.5</v>
      </c>
      <c r="Z38" s="78" t="s">
        <v>199</v>
      </c>
      <c r="AA38" s="33">
        <v>2</v>
      </c>
      <c r="AB38" s="79">
        <f>AA38*7</f>
        <v>14</v>
      </c>
      <c r="AC38" s="33">
        <f>AA38*5</f>
        <v>10</v>
      </c>
      <c r="AD38" s="33" t="s">
        <v>200</v>
      </c>
      <c r="AE38" s="80">
        <f>AB38*4+AC38*9</f>
        <v>146</v>
      </c>
    </row>
    <row r="39" spans="1:31" ht="17.100000000000001" customHeight="1">
      <c r="A39" s="51" t="s">
        <v>201</v>
      </c>
      <c r="B39" s="262"/>
      <c r="C39" s="178" t="s">
        <v>265</v>
      </c>
      <c r="D39" s="84"/>
      <c r="E39" s="84">
        <v>8</v>
      </c>
      <c r="F39" s="89" t="s">
        <v>230</v>
      </c>
      <c r="G39" s="89"/>
      <c r="H39" s="89">
        <v>5</v>
      </c>
      <c r="I39" s="102" t="s">
        <v>265</v>
      </c>
      <c r="J39" s="89"/>
      <c r="K39" s="89">
        <v>5</v>
      </c>
      <c r="L39" s="102"/>
      <c r="M39" s="102"/>
      <c r="N39" s="102"/>
      <c r="O39" s="134"/>
      <c r="P39" s="134"/>
      <c r="Q39" s="134"/>
      <c r="R39" s="83" t="s">
        <v>288</v>
      </c>
      <c r="S39" s="84"/>
      <c r="T39" s="84">
        <v>0.1</v>
      </c>
      <c r="U39" s="264"/>
      <c r="V39" s="64">
        <f>X37*5+X39*5</f>
        <v>22.5</v>
      </c>
      <c r="W39" s="77" t="s">
        <v>202</v>
      </c>
      <c r="X39" s="128">
        <v>2.5</v>
      </c>
      <c r="Y39" s="30"/>
      <c r="Z39" s="29" t="s">
        <v>203</v>
      </c>
      <c r="AA39" s="33">
        <v>2.2999999999999998</v>
      </c>
      <c r="AB39" s="33">
        <f>AA39*1</f>
        <v>2.2999999999999998</v>
      </c>
      <c r="AC39" s="33" t="s">
        <v>200</v>
      </c>
      <c r="AD39" s="33">
        <f>AA39*5</f>
        <v>11.5</v>
      </c>
      <c r="AE39" s="33">
        <f>AB39*4+AD39*4</f>
        <v>55.2</v>
      </c>
    </row>
    <row r="40" spans="1:31" ht="17.100000000000001" customHeight="1">
      <c r="A40" s="266" t="s">
        <v>244</v>
      </c>
      <c r="B40" s="262"/>
      <c r="C40" s="178" t="s">
        <v>230</v>
      </c>
      <c r="D40" s="84"/>
      <c r="E40" s="84">
        <v>15</v>
      </c>
      <c r="F40" s="102" t="s">
        <v>321</v>
      </c>
      <c r="G40" s="89"/>
      <c r="H40" s="89">
        <v>0.1</v>
      </c>
      <c r="I40" s="103"/>
      <c r="J40" s="89"/>
      <c r="K40" s="89"/>
      <c r="L40" s="103"/>
      <c r="M40" s="89"/>
      <c r="N40" s="89"/>
      <c r="O40" s="134"/>
      <c r="P40" s="135"/>
      <c r="Q40" s="134"/>
      <c r="R40" s="84"/>
      <c r="S40" s="84"/>
      <c r="T40" s="84"/>
      <c r="U40" s="264"/>
      <c r="V40" s="76" t="s">
        <v>205</v>
      </c>
      <c r="W40" s="77" t="s">
        <v>206</v>
      </c>
      <c r="X40" s="128"/>
      <c r="Z40" s="29" t="s">
        <v>207</v>
      </c>
      <c r="AA40" s="33">
        <v>2.5</v>
      </c>
      <c r="AB40" s="33"/>
      <c r="AC40" s="33">
        <f>AA40*5</f>
        <v>12.5</v>
      </c>
      <c r="AD40" s="33" t="s">
        <v>200</v>
      </c>
      <c r="AE40" s="33">
        <f>AC40*9</f>
        <v>112.5</v>
      </c>
    </row>
    <row r="41" spans="1:31" ht="17.100000000000001" customHeight="1">
      <c r="A41" s="266"/>
      <c r="B41" s="262"/>
      <c r="C41" s="178" t="s">
        <v>243</v>
      </c>
      <c r="D41" s="84"/>
      <c r="E41" s="84">
        <v>15</v>
      </c>
      <c r="F41" s="90"/>
      <c r="G41" s="135"/>
      <c r="H41" s="135"/>
      <c r="I41" s="205"/>
      <c r="J41" s="84"/>
      <c r="K41" s="84"/>
      <c r="L41" s="89"/>
      <c r="M41" s="89"/>
      <c r="N41" s="90"/>
      <c r="O41" s="134"/>
      <c r="P41" s="135"/>
      <c r="Q41" s="134"/>
      <c r="R41" s="134"/>
      <c r="S41" s="204"/>
      <c r="T41" s="204"/>
      <c r="U41" s="264"/>
      <c r="V41" s="64">
        <f>X36*2+X37*7+X38*1</f>
        <v>29.9</v>
      </c>
      <c r="W41" s="85" t="s">
        <v>208</v>
      </c>
      <c r="X41" s="128"/>
      <c r="Y41" s="30"/>
      <c r="Z41" s="29" t="s">
        <v>209</v>
      </c>
      <c r="AD41" s="29">
        <f>AA41*15</f>
        <v>0</v>
      </c>
    </row>
    <row r="42" spans="1:31" ht="17.100000000000001" customHeight="1">
      <c r="A42" s="87" t="s">
        <v>210</v>
      </c>
      <c r="B42" s="88"/>
      <c r="C42" s="81"/>
      <c r="D42" s="81"/>
      <c r="E42" s="81"/>
      <c r="F42" s="74"/>
      <c r="G42" s="81"/>
      <c r="H42" s="81"/>
      <c r="I42" s="74"/>
      <c r="J42" s="81"/>
      <c r="K42" s="81"/>
      <c r="L42" s="90"/>
      <c r="M42" s="90"/>
      <c r="N42" s="90"/>
      <c r="O42" s="74"/>
      <c r="P42" s="81"/>
      <c r="Q42" s="74"/>
      <c r="R42" s="74"/>
      <c r="S42" s="81"/>
      <c r="T42" s="74"/>
      <c r="U42" s="264"/>
      <c r="V42" s="76" t="s">
        <v>211</v>
      </c>
      <c r="W42" s="91"/>
      <c r="X42" s="128"/>
      <c r="AB42" s="29">
        <f>SUM(AB37:AB41)</f>
        <v>27.7</v>
      </c>
      <c r="AC42" s="29">
        <f>SUM(AC37:AC41)</f>
        <v>22.5</v>
      </c>
      <c r="AD42" s="29">
        <f>SUM(AD37:AD41)</f>
        <v>97</v>
      </c>
      <c r="AE42" s="29">
        <f>AB42*4+AC42*9+AD42*4</f>
        <v>701.3</v>
      </c>
    </row>
    <row r="43" spans="1:31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2"/>
      <c r="L43" s="143"/>
      <c r="M43" s="142"/>
      <c r="N43" s="143"/>
      <c r="O43" s="143"/>
      <c r="P43" s="142"/>
      <c r="Q43" s="143"/>
      <c r="R43" s="143"/>
      <c r="S43" s="142"/>
      <c r="T43" s="143"/>
      <c r="U43" s="270"/>
      <c r="V43" s="144">
        <f>V37*4+V39*9+V41*4</f>
        <v>774.1</v>
      </c>
      <c r="W43" s="145"/>
      <c r="X43" s="146"/>
      <c r="Y43" s="30"/>
      <c r="AB43" s="97">
        <f>AB42*4/AE42</f>
        <v>0.15799230001425923</v>
      </c>
      <c r="AC43" s="97">
        <f>AC42*9/AE42</f>
        <v>0.28874946527876805</v>
      </c>
      <c r="AD43" s="97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2023-05-08T07:27:11Z</cp:lastPrinted>
  <dcterms:created xsi:type="dcterms:W3CDTF">2023-04-24T07:18:39Z</dcterms:created>
  <dcterms:modified xsi:type="dcterms:W3CDTF">2023-05-08T07:27:26Z</dcterms:modified>
</cp:coreProperties>
</file>