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nas2-ha\f900\02.供食工場\08.個人檔案\05.小綺\112.1菜單\"/>
    </mc:Choice>
  </mc:AlternateContent>
  <xr:revisionPtr revIDLastSave="0" documentId="13_ncr:1_{D9F618CC-10D4-451E-B709-B6337CC56C91}" xr6:coauthVersionLast="47" xr6:coauthVersionMax="47" xr10:uidLastSave="{00000000-0000-0000-0000-000000000000}"/>
  <bookViews>
    <workbookView xWindow="-120" yWindow="-120" windowWidth="21840" windowHeight="13020" xr2:uid="{4B65A1A7-2C23-40FA-B675-780FB7C398DB}"/>
  </bookViews>
  <sheets>
    <sheet name="彰化菜單ok" sheetId="1" r:id="rId1"/>
    <sheet name="第一週明細" sheetId="2" r:id="rId2"/>
    <sheet name="第二週明細" sheetId="3" r:id="rId3"/>
  </sheets>
  <definedNames>
    <definedName name="_xlnm.Print_Area" localSheetId="1">第一週明細!$A$1:$X$43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B28" i="1"/>
  <c r="D27" i="1"/>
  <c r="B27" i="1"/>
  <c r="V41" i="3" l="1"/>
  <c r="V39" i="3"/>
  <c r="V43" i="3" s="1"/>
  <c r="R18" i="1" s="1"/>
  <c r="V37" i="3"/>
  <c r="R36" i="3"/>
  <c r="O36" i="3"/>
  <c r="L36" i="3"/>
  <c r="I36" i="3"/>
  <c r="F36" i="3"/>
  <c r="C36" i="3"/>
  <c r="V35" i="3"/>
  <c r="N18" i="1" s="1"/>
  <c r="V33" i="3"/>
  <c r="V31" i="3"/>
  <c r="V29" i="3"/>
  <c r="R28" i="3"/>
  <c r="O28" i="3"/>
  <c r="L28" i="3"/>
  <c r="I28" i="3"/>
  <c r="F28" i="3"/>
  <c r="C28" i="3"/>
  <c r="V25" i="3"/>
  <c r="V23" i="3"/>
  <c r="V27" i="3" s="1"/>
  <c r="J18" i="1" s="1"/>
  <c r="V21" i="3"/>
  <c r="R20" i="3"/>
  <c r="O20" i="3"/>
  <c r="L20" i="3"/>
  <c r="I20" i="3"/>
  <c r="F20" i="3"/>
  <c r="C20" i="3"/>
  <c r="V17" i="3"/>
  <c r="V15" i="3"/>
  <c r="V19" i="3" s="1"/>
  <c r="F18" i="1" s="1"/>
  <c r="V13" i="3"/>
  <c r="R12" i="3"/>
  <c r="O12" i="3"/>
  <c r="L12" i="3"/>
  <c r="I12" i="3"/>
  <c r="F12" i="3"/>
  <c r="C12" i="3"/>
  <c r="V9" i="3"/>
  <c r="V7" i="3"/>
  <c r="D18" i="1" s="1"/>
  <c r="V5" i="3"/>
  <c r="B19" i="1" s="1"/>
  <c r="R4" i="3"/>
  <c r="O4" i="3"/>
  <c r="L4" i="3"/>
  <c r="I4" i="3"/>
  <c r="F4" i="3"/>
  <c r="C4" i="3"/>
  <c r="V49" i="2"/>
  <c r="V47" i="2"/>
  <c r="V51" i="2" s="1"/>
  <c r="V45" i="2"/>
  <c r="R44" i="2"/>
  <c r="O44" i="2"/>
  <c r="L44" i="2"/>
  <c r="I44" i="2"/>
  <c r="F44" i="2"/>
  <c r="C44" i="2"/>
  <c r="V41" i="2"/>
  <c r="V39" i="2"/>
  <c r="V43" i="2" s="1"/>
  <c r="R9" i="1" s="1"/>
  <c r="V37" i="2"/>
  <c r="R36" i="2"/>
  <c r="O36" i="2"/>
  <c r="L36" i="2"/>
  <c r="I36" i="2"/>
  <c r="F36" i="2"/>
  <c r="C36" i="2"/>
  <c r="V35" i="2"/>
  <c r="V33" i="2"/>
  <c r="V31" i="2"/>
  <c r="V29" i="2"/>
  <c r="R28" i="2"/>
  <c r="O28" i="2"/>
  <c r="L28" i="2"/>
  <c r="I28" i="2"/>
  <c r="F28" i="2"/>
  <c r="C28" i="2"/>
  <c r="V25" i="2"/>
  <c r="V23" i="2"/>
  <c r="V27" i="2" s="1"/>
  <c r="J9" i="1" s="1"/>
  <c r="V21" i="2"/>
  <c r="R20" i="2"/>
  <c r="O20" i="2"/>
  <c r="L20" i="2"/>
  <c r="I20" i="2"/>
  <c r="F20" i="2"/>
  <c r="C20" i="2"/>
  <c r="V17" i="2"/>
  <c r="H10" i="1" s="1"/>
  <c r="V15" i="2"/>
  <c r="V19" i="2" s="1"/>
  <c r="F9" i="1" s="1"/>
  <c r="V13" i="2"/>
  <c r="R12" i="2"/>
  <c r="O12" i="2"/>
  <c r="L12" i="2"/>
  <c r="I12" i="2"/>
  <c r="F12" i="2"/>
  <c r="C12" i="2"/>
  <c r="AC10" i="2"/>
  <c r="AD9" i="2"/>
  <c r="V9" i="2"/>
  <c r="D10" i="1" s="1"/>
  <c r="AE8" i="2"/>
  <c r="AC8" i="2"/>
  <c r="AE7" i="2"/>
  <c r="AD7" i="2"/>
  <c r="AB7" i="2"/>
  <c r="V7" i="2"/>
  <c r="D9" i="1" s="1"/>
  <c r="AC6" i="2"/>
  <c r="AB6" i="2"/>
  <c r="AE6" i="2" s="1"/>
  <c r="AD5" i="2"/>
  <c r="AD10" i="2" s="1"/>
  <c r="AB5" i="2"/>
  <c r="AB10" i="2" s="1"/>
  <c r="V5" i="2"/>
  <c r="B10" i="1" s="1"/>
  <c r="R4" i="2"/>
  <c r="O4" i="2"/>
  <c r="L4" i="2"/>
  <c r="I4" i="2"/>
  <c r="F4" i="2"/>
  <c r="C4" i="2"/>
  <c r="T37" i="1"/>
  <c r="R37" i="1"/>
  <c r="P37" i="1"/>
  <c r="N37" i="1"/>
  <c r="L37" i="1"/>
  <c r="J37" i="1"/>
  <c r="H37" i="1"/>
  <c r="F37" i="1"/>
  <c r="D37" i="1"/>
  <c r="B37" i="1"/>
  <c r="T36" i="1"/>
  <c r="R36" i="1"/>
  <c r="P36" i="1"/>
  <c r="N36" i="1"/>
  <c r="L36" i="1"/>
  <c r="J36" i="1"/>
  <c r="H36" i="1"/>
  <c r="F36" i="1"/>
  <c r="D36" i="1"/>
  <c r="B36" i="1"/>
  <c r="T28" i="1"/>
  <c r="R28" i="1"/>
  <c r="P28" i="1"/>
  <c r="N28" i="1"/>
  <c r="L28" i="1"/>
  <c r="J28" i="1"/>
  <c r="H28" i="1"/>
  <c r="F28" i="1"/>
  <c r="T27" i="1"/>
  <c r="R27" i="1"/>
  <c r="P27" i="1"/>
  <c r="N27" i="1"/>
  <c r="L27" i="1"/>
  <c r="J27" i="1"/>
  <c r="H27" i="1"/>
  <c r="F27" i="1"/>
  <c r="T19" i="1"/>
  <c r="R19" i="1"/>
  <c r="P19" i="1"/>
  <c r="N19" i="1"/>
  <c r="L19" i="1"/>
  <c r="J19" i="1"/>
  <c r="H19" i="1"/>
  <c r="F19" i="1"/>
  <c r="T18" i="1"/>
  <c r="P18" i="1"/>
  <c r="T10" i="1"/>
  <c r="R10" i="1"/>
  <c r="P10" i="1"/>
  <c r="N10" i="1"/>
  <c r="L10" i="1"/>
  <c r="J10" i="1"/>
  <c r="F10" i="1"/>
  <c r="T9" i="1"/>
  <c r="P9" i="1"/>
  <c r="N9" i="1"/>
  <c r="H9" i="1"/>
  <c r="V11" i="3" l="1"/>
  <c r="B18" i="1" s="1"/>
  <c r="D19" i="1"/>
  <c r="AE10" i="2"/>
  <c r="AC11" i="2" s="1"/>
  <c r="L9" i="1"/>
  <c r="H18" i="1"/>
  <c r="AE5" i="2"/>
  <c r="L18" i="1"/>
  <c r="V11" i="2"/>
  <c r="B9" i="1" s="1"/>
  <c r="AB11" i="2" l="1"/>
  <c r="AD11" i="2"/>
</calcChain>
</file>

<file path=xl/sharedStrings.xml><?xml version="1.0" encoding="utf-8"?>
<sst xmlns="http://schemas.openxmlformats.org/spreadsheetml/2006/main" count="859" uniqueCount="253">
  <si>
    <t>★本公司全面使用由台灣生產豬肉★</t>
  </si>
  <si>
    <r>
      <t>菜單設計者:</t>
    </r>
    <r>
      <rPr>
        <sz val="12"/>
        <rFont val="新細明體"/>
        <family val="3"/>
        <charset val="136"/>
      </rPr>
      <t>黃右昕</t>
    </r>
    <phoneticPr fontId="7" type="noConversion"/>
  </si>
  <si>
    <t>2月13日(一)</t>
    <phoneticPr fontId="7" type="noConversion"/>
  </si>
  <si>
    <t>2月14日(二)</t>
    <phoneticPr fontId="7" type="noConversion"/>
  </si>
  <si>
    <t>2月15日(三)</t>
    <phoneticPr fontId="7" type="noConversion"/>
  </si>
  <si>
    <t>2月16日(四)</t>
    <phoneticPr fontId="7" type="noConversion"/>
  </si>
  <si>
    <t>2月17日(五)</t>
    <phoneticPr fontId="7" type="noConversion"/>
  </si>
  <si>
    <t>廠商營養師</t>
  </si>
  <si>
    <t>蕎麥飯</t>
  </si>
  <si>
    <t>糙米飯</t>
  </si>
  <si>
    <t>白飯</t>
  </si>
  <si>
    <t>燕麥飯</t>
  </si>
  <si>
    <t>鐵板麵</t>
    <phoneticPr fontId="7" type="noConversion"/>
  </si>
  <si>
    <t>小米飯</t>
  </si>
  <si>
    <t>香香雞(炸)</t>
    <phoneticPr fontId="7" type="noConversion"/>
  </si>
  <si>
    <t>*香香雞</t>
  </si>
  <si>
    <t>五味魚(海)</t>
    <phoneticPr fontId="7" type="noConversion"/>
  </si>
  <si>
    <t>五味魚</t>
  </si>
  <si>
    <t>麻香肉片</t>
  </si>
  <si>
    <t>照燒雞丁</t>
  </si>
  <si>
    <t>蔥燒肉排</t>
  </si>
  <si>
    <t>花瓜干丁(醃)(豆)</t>
    <phoneticPr fontId="7" type="noConversion"/>
  </si>
  <si>
    <t>花瓜干丁</t>
  </si>
  <si>
    <t>紅燒豆腐(豆)</t>
    <phoneticPr fontId="7" type="noConversion"/>
  </si>
  <si>
    <t>紅燒豆腐</t>
  </si>
  <si>
    <t>開陽高麗(海)</t>
    <phoneticPr fontId="7" type="noConversion"/>
  </si>
  <si>
    <t>開陽高麗</t>
  </si>
  <si>
    <t>螞蟻上樹</t>
  </si>
  <si>
    <t>西芹干片(豆)</t>
    <phoneticPr fontId="7" type="noConversion"/>
  </si>
  <si>
    <t>西芹干片</t>
  </si>
  <si>
    <t>鐵板銀芽</t>
  </si>
  <si>
    <t>培根花菜(加)</t>
    <phoneticPr fontId="7" type="noConversion"/>
  </si>
  <si>
    <t>培根花菜</t>
  </si>
  <si>
    <t>紅顏炒蛋</t>
  </si>
  <si>
    <t>芋香白菜(炸)</t>
    <phoneticPr fontId="7" type="noConversion"/>
  </si>
  <si>
    <t>芋香白菜</t>
  </si>
  <si>
    <t>義式馬鈴薯</t>
  </si>
  <si>
    <t>福山萵苣</t>
  </si>
  <si>
    <t>青江菜</t>
  </si>
  <si>
    <t>菠菜</t>
  </si>
  <si>
    <t>巧達濃湯(芡)</t>
    <phoneticPr fontId="7" type="noConversion"/>
  </si>
  <si>
    <t>巧達濃湯</t>
  </si>
  <si>
    <t>結頭豚骨湯</t>
  </si>
  <si>
    <t>薑絲海芽湯</t>
  </si>
  <si>
    <t>肉骨茶湯(豆)</t>
    <phoneticPr fontId="7" type="noConversion"/>
  </si>
  <si>
    <t>肉骨茶湯</t>
  </si>
  <si>
    <t>一品冬瓜湯</t>
  </si>
  <si>
    <t>熱量:</t>
    <phoneticPr fontId="7" type="noConversion"/>
  </si>
  <si>
    <t>脂肪：</t>
  </si>
  <si>
    <t>醣類：</t>
  </si>
  <si>
    <t>蛋白質：</t>
  </si>
  <si>
    <t>廠商食品技師</t>
  </si>
  <si>
    <t>2月20日(一)</t>
    <phoneticPr fontId="7" type="noConversion"/>
  </si>
  <si>
    <t>2月21日(二)</t>
    <phoneticPr fontId="7" type="noConversion"/>
  </si>
  <si>
    <t>2月22日(三)</t>
    <phoneticPr fontId="7" type="noConversion"/>
  </si>
  <si>
    <t>2月23日(四)</t>
    <phoneticPr fontId="7" type="noConversion"/>
  </si>
  <si>
    <t>2月24日(五)</t>
    <phoneticPr fontId="7" type="noConversion"/>
  </si>
  <si>
    <t>夏威夷炒飯</t>
    <phoneticPr fontId="7" type="noConversion"/>
  </si>
  <si>
    <t>柴香肉片</t>
    <phoneticPr fontId="7" type="noConversion"/>
  </si>
  <si>
    <t>柴香肉片</t>
  </si>
  <si>
    <t>鹽水雞</t>
  </si>
  <si>
    <t>鐵板豬柳</t>
  </si>
  <si>
    <t>海陸雙拼(炸)(海)</t>
    <phoneticPr fontId="7" type="noConversion"/>
  </si>
  <si>
    <t>*海陸雙拼</t>
  </si>
  <si>
    <t>滷雞翅</t>
  </si>
  <si>
    <t>醬燒嫩腐(豆)(加)</t>
    <phoneticPr fontId="7" type="noConversion"/>
  </si>
  <si>
    <t>醬燒嫩腐</t>
  </si>
  <si>
    <t>筍干燒肉(醃)</t>
    <phoneticPr fontId="7" type="noConversion"/>
  </si>
  <si>
    <t>筍干燒肉</t>
  </si>
  <si>
    <t>白菜什錦</t>
  </si>
  <si>
    <t>番茄玉米佐肉燥</t>
  </si>
  <si>
    <t>黃金饅頭(冷)(炸)</t>
    <phoneticPr fontId="7" type="noConversion"/>
  </si>
  <si>
    <t>香菇蒸蛋</t>
  </si>
  <si>
    <t>腰果雙花</t>
  </si>
  <si>
    <t>鮮蔬煲</t>
  </si>
  <si>
    <t>海苔魷魚丸(加)</t>
    <phoneticPr fontId="7" type="noConversion"/>
  </si>
  <si>
    <t>海苔魷魚丸</t>
  </si>
  <si>
    <t>海帶三絲(豆)</t>
    <phoneticPr fontId="7" type="noConversion"/>
  </si>
  <si>
    <t>海帶三絲</t>
  </si>
  <si>
    <t>蕪菁什錦</t>
    <phoneticPr fontId="7" type="noConversion"/>
  </si>
  <si>
    <t>蕪菁什錦</t>
  </si>
  <si>
    <t>油菜</t>
  </si>
  <si>
    <t>蚵仔白菜</t>
  </si>
  <si>
    <t>什錦羹湯(芡)</t>
    <phoneticPr fontId="7" type="noConversion"/>
  </si>
  <si>
    <t>什錦羹湯</t>
  </si>
  <si>
    <t>味噌湯(豆)</t>
    <phoneticPr fontId="7" type="noConversion"/>
  </si>
  <si>
    <t>味噌湯</t>
  </si>
  <si>
    <t>蘿蔔玉米湯</t>
    <phoneticPr fontId="7" type="noConversion"/>
  </si>
  <si>
    <t>關東煮湯</t>
  </si>
  <si>
    <t>馬鈴薯排骨湯</t>
  </si>
  <si>
    <t>肉燥米粉湯</t>
  </si>
  <si>
    <t>脂肪：</t>
    <phoneticPr fontId="7" type="noConversion"/>
  </si>
  <si>
    <t>午餐秘書</t>
  </si>
  <si>
    <t>蜜汁雞</t>
  </si>
  <si>
    <t>青花獅子頭(加)</t>
    <phoneticPr fontId="7" type="noConversion"/>
  </si>
  <si>
    <t>青花獅子頭</t>
  </si>
  <si>
    <t>塔香海茸</t>
  </si>
  <si>
    <t>小白菜</t>
  </si>
  <si>
    <t>沙茶鮮蔬湯</t>
  </si>
  <si>
    <t>學校護理師</t>
  </si>
  <si>
    <t>主任</t>
  </si>
  <si>
    <t>校長</t>
  </si>
  <si>
    <t>熱量:</t>
  </si>
  <si>
    <t>2月第一週菜單明細(國小-玉美生技股份有限公司)</t>
    <phoneticPr fontId="3" type="noConversion"/>
  </si>
  <si>
    <t>食材以可食量標示</t>
    <phoneticPr fontId="7" type="noConversion"/>
  </si>
  <si>
    <t>日期</t>
  </si>
  <si>
    <t>星期</t>
  </si>
  <si>
    <t>主食</t>
  </si>
  <si>
    <t>備註</t>
    <phoneticPr fontId="7" type="noConversion"/>
  </si>
  <si>
    <t>個人量(克)</t>
    <phoneticPr fontId="7" type="noConversion"/>
  </si>
  <si>
    <t>主菜</t>
  </si>
  <si>
    <t>副菜</t>
  </si>
  <si>
    <t>湯</t>
  </si>
  <si>
    <t>水果/乳品</t>
    <phoneticPr fontId="7" type="noConversion"/>
  </si>
  <si>
    <t>營養分析</t>
  </si>
  <si>
    <t>食物類別</t>
    <phoneticPr fontId="7" type="noConversion"/>
  </si>
  <si>
    <t>份數</t>
    <phoneticPr fontId="7" type="noConversion"/>
  </si>
  <si>
    <t>蒸</t>
    <phoneticPr fontId="7" type="noConversion"/>
  </si>
  <si>
    <t>炸</t>
    <phoneticPr fontId="7" type="noConversion"/>
  </si>
  <si>
    <t>煮</t>
    <phoneticPr fontId="7" type="noConversion"/>
  </si>
  <si>
    <t>川燙</t>
    <phoneticPr fontId="7" type="noConversion"/>
  </si>
  <si>
    <t>醣類：</t>
    <phoneticPr fontId="7" type="noConversion"/>
  </si>
  <si>
    <t>主食類</t>
    <phoneticPr fontId="7" type="noConversion"/>
  </si>
  <si>
    <t>蛋白質</t>
    <phoneticPr fontId="7" type="noConversion"/>
  </si>
  <si>
    <t>脂肪</t>
    <phoneticPr fontId="7" type="noConversion"/>
  </si>
  <si>
    <t>醣類</t>
    <phoneticPr fontId="7" type="noConversion"/>
  </si>
  <si>
    <t>熱量</t>
    <phoneticPr fontId="7" type="noConversion"/>
  </si>
  <si>
    <t>月</t>
  </si>
  <si>
    <t>白米</t>
  </si>
  <si>
    <t>生鮮雞丁</t>
    <phoneticPr fontId="7" type="noConversion"/>
  </si>
  <si>
    <t>黃豆干丁</t>
  </si>
  <si>
    <t>豆</t>
    <phoneticPr fontId="7" type="noConversion"/>
  </si>
  <si>
    <t>綠豆芽</t>
  </si>
  <si>
    <t>青菜</t>
    <phoneticPr fontId="7" type="noConversion"/>
  </si>
  <si>
    <t>三色丁</t>
  </si>
  <si>
    <t>豆魚肉蛋類</t>
    <phoneticPr fontId="7" type="noConversion"/>
  </si>
  <si>
    <t>主食</t>
    <phoneticPr fontId="7" type="noConversion"/>
  </si>
  <si>
    <t>蕎麥</t>
  </si>
  <si>
    <t>花瓜</t>
  </si>
  <si>
    <t>醃</t>
    <phoneticPr fontId="7" type="noConversion"/>
  </si>
  <si>
    <t>洋蔥</t>
  </si>
  <si>
    <t>馬鈴薯</t>
  </si>
  <si>
    <t>蔬菜類</t>
    <phoneticPr fontId="7" type="noConversion"/>
  </si>
  <si>
    <t>肉</t>
    <phoneticPr fontId="7" type="noConversion"/>
  </si>
  <si>
    <t xml:space="preserve"> </t>
    <phoneticPr fontId="7" type="noConversion"/>
  </si>
  <si>
    <t>日</t>
  </si>
  <si>
    <t>豆輪</t>
  </si>
  <si>
    <t>胡蘿蔔</t>
  </si>
  <si>
    <t>油脂類</t>
    <phoneticPr fontId="7" type="noConversion"/>
  </si>
  <si>
    <t>菜</t>
    <phoneticPr fontId="7" type="noConversion"/>
  </si>
  <si>
    <t>星期一</t>
    <phoneticPr fontId="7" type="noConversion"/>
  </si>
  <si>
    <t>香菇絲</t>
  </si>
  <si>
    <t>韭菜</t>
  </si>
  <si>
    <t>蛋白質：</t>
    <phoneticPr fontId="7" type="noConversion"/>
  </si>
  <si>
    <t>水果類</t>
    <phoneticPr fontId="7" type="noConversion"/>
  </si>
  <si>
    <t>油</t>
    <phoneticPr fontId="7" type="noConversion"/>
  </si>
  <si>
    <t>奶類</t>
    <phoneticPr fontId="7" type="noConversion"/>
  </si>
  <si>
    <t>水果</t>
    <phoneticPr fontId="7" type="noConversion"/>
  </si>
  <si>
    <t>餐數</t>
    <phoneticPr fontId="7" type="noConversion"/>
  </si>
  <si>
    <t>熱量：</t>
  </si>
  <si>
    <t>燒</t>
    <phoneticPr fontId="7" type="noConversion"/>
  </si>
  <si>
    <t>虱目魚柳</t>
  </si>
  <si>
    <t>海</t>
    <phoneticPr fontId="7" type="noConversion"/>
  </si>
  <si>
    <t>豆腐</t>
  </si>
  <si>
    <t>花椰菜</t>
  </si>
  <si>
    <t>結頭菜</t>
  </si>
  <si>
    <t>糙米</t>
    <phoneticPr fontId="7" type="noConversion"/>
  </si>
  <si>
    <t>彩色甜椒</t>
  </si>
  <si>
    <t>粗絞肉</t>
  </si>
  <si>
    <t>培根</t>
  </si>
  <si>
    <t>加</t>
    <phoneticPr fontId="7" type="noConversion"/>
  </si>
  <si>
    <t>龍骨丁</t>
  </si>
  <si>
    <t>金針菇</t>
  </si>
  <si>
    <t>星期二</t>
    <phoneticPr fontId="7" type="noConversion"/>
  </si>
  <si>
    <t>木耳</t>
  </si>
  <si>
    <t>豬肉片</t>
  </si>
  <si>
    <t>高麗菜</t>
  </si>
  <si>
    <t>洗選蛋</t>
  </si>
  <si>
    <t>海帶芽</t>
  </si>
  <si>
    <t>杏鮑菇</t>
  </si>
  <si>
    <t>薑絲</t>
  </si>
  <si>
    <t>薑片</t>
  </si>
  <si>
    <t>蝦皮</t>
  </si>
  <si>
    <t>星期三</t>
    <phoneticPr fontId="7" type="noConversion"/>
  </si>
  <si>
    <t>白米</t>
    <phoneticPr fontId="7" type="noConversion"/>
  </si>
  <si>
    <t>生鮮雞丁</t>
  </si>
  <si>
    <t>冬粉</t>
  </si>
  <si>
    <t>大白菜</t>
  </si>
  <si>
    <t>白蘿蔔</t>
  </si>
  <si>
    <t>燕麥</t>
    <phoneticPr fontId="7" type="noConversion"/>
  </si>
  <si>
    <t>豆皮</t>
  </si>
  <si>
    <t>豬肉絲</t>
  </si>
  <si>
    <t>星期四</t>
    <phoneticPr fontId="7" type="noConversion"/>
  </si>
  <si>
    <t>木耳絲</t>
  </si>
  <si>
    <t>豬肉丁</t>
  </si>
  <si>
    <t>芋頭</t>
  </si>
  <si>
    <t>烤</t>
    <phoneticPr fontId="7" type="noConversion"/>
  </si>
  <si>
    <t>鐵板麵</t>
  </si>
  <si>
    <t>里肌肉排</t>
  </si>
  <si>
    <t>西芹</t>
  </si>
  <si>
    <t>冬瓜</t>
  </si>
  <si>
    <t>黃豆干片</t>
  </si>
  <si>
    <t>青豆</t>
  </si>
  <si>
    <t>星期五</t>
    <phoneticPr fontId="7" type="noConversion"/>
  </si>
  <si>
    <t>洋蔥小丁</t>
  </si>
  <si>
    <t>煮</t>
  </si>
  <si>
    <t>獅子頭</t>
  </si>
  <si>
    <t>海茸</t>
  </si>
  <si>
    <t>地瓜</t>
  </si>
  <si>
    <t>青花菜</t>
  </si>
  <si>
    <t>九層塔</t>
  </si>
  <si>
    <t>白芝麻粒</t>
  </si>
  <si>
    <t>六</t>
    <phoneticPr fontId="7" type="noConversion"/>
  </si>
  <si>
    <t>2月第二週菜單明細(國小-玉美生技股份有限公司)</t>
    <phoneticPr fontId="3" type="noConversion"/>
  </si>
  <si>
    <t>小嫩油</t>
  </si>
  <si>
    <t>豆.加</t>
    <phoneticPr fontId="7" type="noConversion"/>
  </si>
  <si>
    <t>毛豆仁</t>
  </si>
  <si>
    <t>白芝麻</t>
  </si>
  <si>
    <t>腰果</t>
  </si>
  <si>
    <t>煲</t>
    <phoneticPr fontId="7" type="noConversion"/>
  </si>
  <si>
    <t>筍干</t>
  </si>
  <si>
    <t>味噌</t>
  </si>
  <si>
    <t>芹菜</t>
  </si>
  <si>
    <t>生鮮豬柳</t>
  </si>
  <si>
    <t>大白菜</t>
    <phoneticPr fontId="7" type="noConversion"/>
  </si>
  <si>
    <t>魷魚丸</t>
    <phoneticPr fontId="7" type="noConversion"/>
  </si>
  <si>
    <t>海苔絲</t>
  </si>
  <si>
    <t>玉米穗</t>
  </si>
  <si>
    <t>鯰魚丁</t>
  </si>
  <si>
    <t>紅番茄</t>
    <phoneticPr fontId="7" type="noConversion"/>
  </si>
  <si>
    <t>海帶絲</t>
    <phoneticPr fontId="7" type="noConversion"/>
  </si>
  <si>
    <t>小米</t>
  </si>
  <si>
    <t>雞丁</t>
  </si>
  <si>
    <t>豆干絲</t>
  </si>
  <si>
    <t>玉米粒</t>
  </si>
  <si>
    <t>胡蘿蔔絲</t>
  </si>
  <si>
    <t>毛豆</t>
  </si>
  <si>
    <t>炒</t>
    <phoneticPr fontId="7" type="noConversion"/>
  </si>
  <si>
    <t>滷</t>
    <phoneticPr fontId="7" type="noConversion"/>
  </si>
  <si>
    <t>生鮮雞翅</t>
  </si>
  <si>
    <t>小饅頭</t>
    <phoneticPr fontId="7" type="noConversion"/>
  </si>
  <si>
    <t>結頭菜.</t>
  </si>
  <si>
    <t>米粉</t>
  </si>
  <si>
    <t>鳳梨</t>
  </si>
  <si>
    <r>
      <rPr>
        <b/>
        <sz val="14"/>
        <rFont val="Microsoft JhengHei UI"/>
        <family val="3"/>
        <charset val="136"/>
      </rPr>
      <t>曉陽</t>
    </r>
    <r>
      <rPr>
        <b/>
        <sz val="14"/>
        <rFont val="華康POP1體W5(P)"/>
        <family val="3"/>
        <charset val="136"/>
      </rPr>
      <t>國小-玉美</t>
    </r>
    <r>
      <rPr>
        <b/>
        <sz val="14"/>
        <rFont val="新細明體"/>
        <family val="3"/>
        <charset val="136"/>
      </rPr>
      <t>生技</t>
    </r>
    <r>
      <rPr>
        <b/>
        <sz val="14"/>
        <rFont val="華康POP1體W5(P)"/>
        <family val="3"/>
        <charset val="136"/>
      </rPr>
      <t>股份有限公司菜單</t>
    </r>
    <phoneticPr fontId="7" type="noConversion"/>
  </si>
  <si>
    <t>鮮蔬煲</t>
    <phoneticPr fontId="3" type="noConversion"/>
  </si>
  <si>
    <t>深色蔬菜</t>
    <phoneticPr fontId="7" type="noConversion"/>
  </si>
  <si>
    <t>淺色蔬菜</t>
    <phoneticPr fontId="7" type="noConversion"/>
  </si>
  <si>
    <t>深色蔬菜</t>
    <phoneticPr fontId="3" type="noConversion"/>
  </si>
  <si>
    <t>淺色蔬菜</t>
    <phoneticPr fontId="3" type="noConversion"/>
  </si>
  <si>
    <t xml:space="preserve">                </t>
    <phoneticPr fontId="3" type="noConversion"/>
  </si>
  <si>
    <t>白飯</t>
    <phoneticPr fontId="3" type="noConversion"/>
  </si>
  <si>
    <t>2月18日(六)補課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</si>
</sst>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4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華康粗明體"/>
      <family val="3"/>
      <charset val="136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細明體"/>
      <family val="2"/>
      <charset val="136"/>
    </font>
    <font>
      <sz val="12"/>
      <color rgb="FF000000"/>
      <name val="Arial"/>
      <family val="2"/>
    </font>
    <font>
      <sz val="12"/>
      <color rgb="FF000000"/>
      <name val="微軟正黑體"/>
      <family val="2"/>
      <charset val="136"/>
    </font>
    <font>
      <sz val="1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rgb="FF000000"/>
      <name val="細明體"/>
      <family val="3"/>
      <charset val="136"/>
    </font>
    <font>
      <sz val="12"/>
      <color rgb="FF000000"/>
      <name val="Arial"/>
      <family val="2"/>
      <charset val="136"/>
    </font>
    <font>
      <b/>
      <sz val="14"/>
      <name val="Microsoft JhengHei UI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8" fillId="0" borderId="1" xfId="2" applyFont="1" applyBorder="1">
      <alignment vertical="center"/>
    </xf>
    <xf numFmtId="0" fontId="10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1" fillId="0" borderId="0" xfId="1" applyFont="1"/>
    <xf numFmtId="0" fontId="23" fillId="0" borderId="0" xfId="1" applyFont="1"/>
    <xf numFmtId="0" fontId="24" fillId="0" borderId="15" xfId="1" applyFont="1" applyBorder="1"/>
    <xf numFmtId="0" fontId="24" fillId="0" borderId="12" xfId="1" applyFont="1" applyBorder="1"/>
    <xf numFmtId="0" fontId="24" fillId="0" borderId="16" xfId="1" applyFont="1" applyBorder="1"/>
    <xf numFmtId="0" fontId="25" fillId="0" borderId="0" xfId="1" applyFont="1"/>
    <xf numFmtId="0" fontId="24" fillId="0" borderId="20" xfId="1" applyFont="1" applyBorder="1"/>
    <xf numFmtId="0" fontId="24" fillId="0" borderId="21" xfId="1" applyFont="1" applyBorder="1"/>
    <xf numFmtId="0" fontId="24" fillId="0" borderId="22" xfId="1" applyFont="1" applyBorder="1"/>
    <xf numFmtId="0" fontId="24" fillId="0" borderId="15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24" fillId="0" borderId="16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21" xfId="1" applyFont="1" applyBorder="1" applyAlignment="1">
      <alignment vertical="center"/>
    </xf>
    <xf numFmtId="0" fontId="24" fillId="0" borderId="22" xfId="1" applyFont="1" applyBorder="1" applyAlignment="1">
      <alignment vertical="center"/>
    </xf>
    <xf numFmtId="0" fontId="27" fillId="0" borderId="0" xfId="2" applyFont="1">
      <alignment vertical="center"/>
    </xf>
    <xf numFmtId="0" fontId="28" fillId="0" borderId="0" xfId="2" applyFont="1" applyAlignment="1">
      <alignment shrinkToFit="1"/>
    </xf>
    <xf numFmtId="0" fontId="28" fillId="0" borderId="0" xfId="2" applyFont="1" applyAlignment="1">
      <alignment horizontal="center" shrinkToFit="1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2" borderId="33" xfId="2" applyFill="1" applyBorder="1" applyAlignment="1">
      <alignment horizontal="center" vertical="center" shrinkToFit="1"/>
    </xf>
    <xf numFmtId="0" fontId="0" fillId="2" borderId="12" xfId="2" applyFont="1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/>
    </xf>
    <xf numFmtId="0" fontId="0" fillId="2" borderId="33" xfId="2" applyFont="1" applyFill="1" applyBorder="1" applyAlignment="1">
      <alignment horizontal="center" vertical="center" shrinkToFit="1"/>
    </xf>
    <xf numFmtId="0" fontId="1" fillId="2" borderId="34" xfId="2" applyFill="1" applyBorder="1" applyAlignment="1">
      <alignment horizontal="center" vertical="center" shrinkToFit="1"/>
    </xf>
    <xf numFmtId="0" fontId="1" fillId="0" borderId="36" xfId="2" applyBorder="1">
      <alignment vertical="center"/>
    </xf>
    <xf numFmtId="0" fontId="1" fillId="0" borderId="35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/>
    </xf>
    <xf numFmtId="0" fontId="31" fillId="3" borderId="39" xfId="3" applyFont="1" applyFill="1" applyBorder="1" applyAlignment="1">
      <alignment horizontal="left" vertical="center"/>
    </xf>
    <xf numFmtId="0" fontId="31" fillId="3" borderId="39" xfId="3" applyFont="1" applyFill="1" applyBorder="1" applyAlignment="1">
      <alignment horizontal="right" vertical="center"/>
    </xf>
    <xf numFmtId="0" fontId="32" fillId="0" borderId="39" xfId="2" applyFont="1" applyBorder="1" applyAlignment="1">
      <alignment vertical="center" shrinkToFit="1"/>
    </xf>
    <xf numFmtId="0" fontId="33" fillId="0" borderId="39" xfId="2" applyFont="1" applyBorder="1" applyAlignment="1">
      <alignment vertical="center" wrapText="1"/>
    </xf>
    <xf numFmtId="0" fontId="32" fillId="0" borderId="39" xfId="2" applyFont="1" applyBorder="1" applyAlignment="1">
      <alignment vertical="center" wrapText="1"/>
    </xf>
    <xf numFmtId="0" fontId="34" fillId="0" borderId="39" xfId="2" applyFont="1" applyBorder="1" applyAlignment="1">
      <alignment vertical="center" wrapText="1"/>
    </xf>
    <xf numFmtId="0" fontId="35" fillId="0" borderId="39" xfId="2" applyFont="1" applyBorder="1" applyAlignment="1">
      <alignment vertical="center" wrapText="1"/>
    </xf>
    <xf numFmtId="0" fontId="36" fillId="0" borderId="39" xfId="2" applyFont="1" applyBorder="1" applyAlignment="1">
      <alignment vertical="center" wrapText="1"/>
    </xf>
    <xf numFmtId="0" fontId="33" fillId="0" borderId="39" xfId="2" applyFont="1" applyBorder="1" applyAlignment="1">
      <alignment vertical="center" shrinkToFit="1"/>
    </xf>
    <xf numFmtId="0" fontId="1" fillId="0" borderId="40" xfId="2" applyBorder="1" applyAlignment="1">
      <alignment horizontal="right" vertical="center" shrinkToFit="1"/>
    </xf>
    <xf numFmtId="0" fontId="1" fillId="0" borderId="42" xfId="2" applyBorder="1" applyAlignment="1">
      <alignment horizontal="right"/>
    </xf>
    <xf numFmtId="0" fontId="1" fillId="0" borderId="41" xfId="2" applyBorder="1" applyAlignment="1">
      <alignment horizontal="center" vertical="center" shrinkToFit="1"/>
    </xf>
    <xf numFmtId="0" fontId="1" fillId="0" borderId="43" xfId="2" applyBorder="1" applyAlignment="1">
      <alignment horizontal="center" vertical="center"/>
    </xf>
    <xf numFmtId="0" fontId="31" fillId="0" borderId="44" xfId="3" applyFont="1" applyBorder="1" applyAlignment="1">
      <alignment horizontal="left" vertical="center"/>
    </xf>
    <xf numFmtId="0" fontId="31" fillId="0" borderId="44" xfId="3" applyFont="1" applyBorder="1" applyAlignment="1">
      <alignment horizontal="right" vertical="center"/>
    </xf>
    <xf numFmtId="0" fontId="32" fillId="0" borderId="44" xfId="2" applyFont="1" applyBorder="1" applyAlignment="1">
      <alignment vertical="center" shrinkToFit="1"/>
    </xf>
    <xf numFmtId="0" fontId="33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vertical="center" wrapText="1"/>
    </xf>
    <xf numFmtId="0" fontId="34" fillId="0" borderId="44" xfId="2" applyFont="1" applyBorder="1" applyAlignment="1">
      <alignment vertical="center" wrapText="1"/>
    </xf>
    <xf numFmtId="0" fontId="35" fillId="0" borderId="44" xfId="2" applyFont="1" applyBorder="1" applyAlignment="1">
      <alignment vertical="center" wrapText="1"/>
    </xf>
    <xf numFmtId="0" fontId="36" fillId="0" borderId="44" xfId="2" applyFont="1" applyBorder="1" applyAlignment="1">
      <alignment vertical="center" wrapText="1"/>
    </xf>
    <xf numFmtId="0" fontId="1" fillId="0" borderId="41" xfId="2" applyBorder="1" applyAlignment="1">
      <alignment horizontal="left" vertical="center" shrinkToFit="1"/>
    </xf>
    <xf numFmtId="0" fontId="1" fillId="0" borderId="42" xfId="2" applyBorder="1">
      <alignment vertical="center"/>
    </xf>
    <xf numFmtId="0" fontId="1" fillId="0" borderId="41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5" xfId="2" applyBorder="1" applyAlignment="1">
      <alignment horizontal="right" vertical="center" shrinkToFit="1"/>
    </xf>
    <xf numFmtId="0" fontId="33" fillId="0" borderId="44" xfId="2" applyFont="1" applyBorder="1" applyAlignment="1">
      <alignment vertical="center" shrinkToFit="1"/>
    </xf>
    <xf numFmtId="0" fontId="0" fillId="0" borderId="41" xfId="2" applyFont="1" applyBorder="1" applyAlignment="1">
      <alignment horizontal="left" vertical="center" shrinkToFit="1"/>
    </xf>
    <xf numFmtId="0" fontId="0" fillId="0" borderId="41" xfId="2" applyFont="1" applyBorder="1" applyAlignment="1">
      <alignment horizontal="right" vertical="center" shrinkToFit="1"/>
    </xf>
    <xf numFmtId="0" fontId="1" fillId="0" borderId="41" xfId="2" applyBorder="1" applyAlignment="1">
      <alignment horizontal="center"/>
    </xf>
    <xf numFmtId="0" fontId="1" fillId="0" borderId="43" xfId="2" applyBorder="1" applyAlignment="1">
      <alignment horizontal="center"/>
    </xf>
    <xf numFmtId="0" fontId="1" fillId="0" borderId="46" xfId="2" applyBorder="1" applyAlignment="1">
      <alignment horizontal="center" vertical="center" shrinkToFit="1"/>
    </xf>
    <xf numFmtId="0" fontId="1" fillId="0" borderId="47" xfId="2" applyBorder="1">
      <alignment vertical="center"/>
    </xf>
    <xf numFmtId="0" fontId="1" fillId="0" borderId="41" xfId="2" applyBorder="1" applyAlignment="1">
      <alignment vertical="center" textRotation="180" shrinkToFit="1"/>
    </xf>
    <xf numFmtId="0" fontId="32" fillId="0" borderId="44" xfId="2" applyFont="1" applyBorder="1" applyAlignment="1">
      <alignment horizontal="right" vertical="center" shrinkToFit="1"/>
    </xf>
    <xf numFmtId="0" fontId="1" fillId="0" borderId="41" xfId="2" applyBorder="1" applyAlignment="1">
      <alignment horizontal="left" vertical="center"/>
    </xf>
    <xf numFmtId="0" fontId="1" fillId="0" borderId="48" xfId="2" applyBorder="1" applyAlignment="1">
      <alignment horizontal="center" vertical="center" shrinkToFit="1"/>
    </xf>
    <xf numFmtId="0" fontId="1" fillId="0" borderId="49" xfId="2" applyBorder="1" applyAlignment="1">
      <alignment horizontal="right"/>
    </xf>
    <xf numFmtId="0" fontId="1" fillId="0" borderId="50" xfId="2" applyBorder="1" applyAlignment="1">
      <alignment vertical="center" textRotation="180" shrinkToFit="1"/>
    </xf>
    <xf numFmtId="0" fontId="1" fillId="0" borderId="50" xfId="2" applyBorder="1" applyAlignment="1">
      <alignment horizontal="left" vertical="center" shrinkToFit="1"/>
    </xf>
    <xf numFmtId="0" fontId="1" fillId="0" borderId="51" xfId="2" applyBorder="1" applyAlignment="1">
      <alignment horizontal="right"/>
    </xf>
    <xf numFmtId="0" fontId="1" fillId="0" borderId="50" xfId="2" applyBorder="1" applyAlignment="1">
      <alignment horizontal="left"/>
    </xf>
    <xf numFmtId="0" fontId="1" fillId="0" borderId="52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41" xfId="2" applyBorder="1" applyAlignment="1">
      <alignment horizontal="right" vertical="center" shrinkToFit="1"/>
    </xf>
    <xf numFmtId="0" fontId="32" fillId="0" borderId="44" xfId="2" applyFont="1" applyBorder="1" applyAlignment="1">
      <alignment horizontal="left"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3" xfId="2" applyBorder="1" applyAlignment="1">
      <alignment horizontal="right"/>
    </xf>
    <xf numFmtId="0" fontId="1" fillId="0" borderId="41" xfId="2" applyBorder="1" applyAlignment="1">
      <alignment horizontal="left"/>
    </xf>
    <xf numFmtId="0" fontId="1" fillId="2" borderId="35" xfId="2" applyFill="1" applyBorder="1" applyAlignment="1">
      <alignment horizontal="center" vertical="center" shrinkToFit="1"/>
    </xf>
    <xf numFmtId="0" fontId="0" fillId="2" borderId="35" xfId="2" applyFont="1" applyFill="1" applyBorder="1" applyAlignment="1">
      <alignment horizontal="center" vertical="center" shrinkToFit="1"/>
    </xf>
    <xf numFmtId="0" fontId="1" fillId="2" borderId="36" xfId="2" applyFill="1" applyBorder="1" applyAlignment="1">
      <alignment horizontal="center" vertical="center" shrinkToFit="1"/>
    </xf>
    <xf numFmtId="0" fontId="1" fillId="2" borderId="39" xfId="2" applyFill="1" applyBorder="1" applyAlignment="1">
      <alignment horizontal="center" vertical="center" shrinkToFit="1"/>
    </xf>
    <xf numFmtId="0" fontId="34" fillId="0" borderId="54" xfId="2" applyFont="1" applyBorder="1" applyAlignment="1">
      <alignment vertical="center" wrapText="1"/>
    </xf>
    <xf numFmtId="0" fontId="34" fillId="0" borderId="55" xfId="2" applyFont="1" applyBorder="1" applyAlignment="1">
      <alignment vertical="center" wrapText="1"/>
    </xf>
    <xf numFmtId="0" fontId="1" fillId="0" borderId="56" xfId="2" applyBorder="1" applyAlignment="1">
      <alignment horizontal="left" vertical="center" shrinkToFit="1"/>
    </xf>
    <xf numFmtId="0" fontId="33" fillId="0" borderId="55" xfId="2" applyFont="1" applyBorder="1" applyAlignment="1">
      <alignment vertical="center" wrapText="1"/>
    </xf>
    <xf numFmtId="0" fontId="32" fillId="0" borderId="44" xfId="4" applyFont="1" applyBorder="1" applyAlignment="1">
      <alignment vertical="center" shrinkToFit="1"/>
    </xf>
    <xf numFmtId="0" fontId="0" fillId="0" borderId="41" xfId="2" applyFont="1" applyBorder="1" applyAlignment="1">
      <alignment vertical="center" textRotation="180" shrinkToFit="1"/>
    </xf>
    <xf numFmtId="0" fontId="0" fillId="0" borderId="56" xfId="2" applyFont="1" applyBorder="1" applyAlignment="1">
      <alignment horizontal="left" vertical="center" shrinkToFit="1"/>
    </xf>
    <xf numFmtId="0" fontId="0" fillId="0" borderId="45" xfId="2" applyFont="1" applyBorder="1" applyAlignment="1">
      <alignment horizontal="left" vertical="center" shrinkToFit="1"/>
    </xf>
    <xf numFmtId="0" fontId="0" fillId="0" borderId="57" xfId="2" applyFont="1" applyBorder="1" applyAlignment="1">
      <alignment vertical="center" textRotation="180" shrinkToFit="1"/>
    </xf>
    <xf numFmtId="0" fontId="0" fillId="0" borderId="53" xfId="2" applyFont="1" applyBorder="1" applyAlignment="1">
      <alignment horizontal="left" vertical="center" shrinkToFit="1"/>
    </xf>
    <xf numFmtId="0" fontId="1" fillId="0" borderId="58" xfId="2" applyBorder="1" applyAlignment="1">
      <alignment horizontal="center" vertical="center" shrinkToFit="1"/>
    </xf>
    <xf numFmtId="0" fontId="1" fillId="0" borderId="59" xfId="2" applyBorder="1">
      <alignment vertical="center"/>
    </xf>
    <xf numFmtId="0" fontId="1" fillId="0" borderId="42" xfId="2" applyBorder="1" applyAlignment="1">
      <alignment horizontal="left" vertical="center" shrinkToFit="1"/>
    </xf>
    <xf numFmtId="0" fontId="1" fillId="0" borderId="44" xfId="2" applyBorder="1" applyAlignment="1">
      <alignment horizontal="left" vertical="center" shrinkToFit="1"/>
    </xf>
    <xf numFmtId="0" fontId="1" fillId="0" borderId="60" xfId="2" applyBorder="1" applyAlignment="1">
      <alignment vertical="center" textRotation="180" shrinkToFit="1"/>
    </xf>
    <xf numFmtId="0" fontId="1" fillId="0" borderId="61" xfId="2" applyBorder="1" applyAlignment="1">
      <alignment horizontal="left" vertical="center" shrinkToFit="1"/>
    </xf>
    <xf numFmtId="0" fontId="1" fillId="0" borderId="62" xfId="2" applyBorder="1" applyAlignment="1">
      <alignment horizontal="left" vertical="center" shrinkToFit="1"/>
    </xf>
    <xf numFmtId="0" fontId="1" fillId="0" borderId="53" xfId="2" applyBorder="1" applyAlignment="1">
      <alignment horizontal="left" vertical="center" shrinkToFit="1"/>
    </xf>
    <xf numFmtId="0" fontId="1" fillId="2" borderId="12" xfId="2" applyFill="1" applyBorder="1" applyAlignment="1">
      <alignment horizontal="center" vertical="center" shrinkToFit="1"/>
    </xf>
    <xf numFmtId="0" fontId="1" fillId="0" borderId="64" xfId="2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37" fillId="0" borderId="44" xfId="2" applyFont="1" applyBorder="1" applyAlignment="1">
      <alignment vertical="center" wrapText="1"/>
    </xf>
    <xf numFmtId="0" fontId="32" fillId="3" borderId="44" xfId="2" applyFont="1" applyFill="1" applyBorder="1" applyAlignment="1">
      <alignment vertical="center" wrapText="1"/>
    </xf>
    <xf numFmtId="0" fontId="32" fillId="0" borderId="44" xfId="2" applyFont="1" applyBorder="1" applyAlignment="1">
      <alignment vertical="center" textRotation="90" wrapText="1"/>
    </xf>
    <xf numFmtId="0" fontId="1" fillId="0" borderId="66" xfId="2" applyBorder="1" applyAlignment="1">
      <alignment vertical="center" textRotation="180" shrinkToFit="1"/>
    </xf>
    <xf numFmtId="0" fontId="1" fillId="0" borderId="66" xfId="2" applyBorder="1" applyAlignment="1">
      <alignment horizontal="left" vertical="center" shrinkToFit="1"/>
    </xf>
    <xf numFmtId="0" fontId="32" fillId="0" borderId="67" xfId="2" applyFont="1" applyBorder="1" applyAlignment="1">
      <alignment vertical="center" wrapText="1"/>
    </xf>
    <xf numFmtId="0" fontId="1" fillId="0" borderId="66" xfId="2" applyBorder="1" applyAlignment="1">
      <alignment horizontal="right" vertical="center" shrinkToFit="1"/>
    </xf>
    <xf numFmtId="0" fontId="1" fillId="0" borderId="64" xfId="2" applyBorder="1" applyAlignment="1">
      <alignment horizontal="center" vertical="top"/>
    </xf>
    <xf numFmtId="0" fontId="0" fillId="0" borderId="40" xfId="2" applyFont="1" applyBorder="1" applyAlignment="1">
      <alignment horizontal="left" vertical="center" shrinkToFit="1"/>
    </xf>
    <xf numFmtId="0" fontId="1" fillId="0" borderId="40" xfId="2" applyBorder="1" applyAlignment="1">
      <alignment horizontal="left" vertical="center" shrinkToFit="1"/>
    </xf>
    <xf numFmtId="0" fontId="0" fillId="0" borderId="41" xfId="2" applyFont="1" applyBorder="1" applyAlignment="1">
      <alignment vertical="center" textRotation="255" shrinkToFit="1"/>
    </xf>
    <xf numFmtId="0" fontId="1" fillId="0" borderId="68" xfId="2" applyBorder="1" applyAlignment="1">
      <alignment horizontal="center" vertical="center" shrinkToFit="1"/>
    </xf>
    <xf numFmtId="0" fontId="1" fillId="0" borderId="69" xfId="2" applyBorder="1" applyAlignment="1">
      <alignment horizontal="right"/>
    </xf>
    <xf numFmtId="0" fontId="1" fillId="0" borderId="70" xfId="2" applyBorder="1" applyAlignment="1">
      <alignment vertical="center" textRotation="180" shrinkToFit="1"/>
    </xf>
    <xf numFmtId="0" fontId="1" fillId="0" borderId="70" xfId="2" applyBorder="1" applyAlignment="1">
      <alignment horizontal="left" vertical="center" shrinkToFit="1"/>
    </xf>
    <xf numFmtId="0" fontId="1" fillId="0" borderId="71" xfId="2" applyBorder="1" applyAlignment="1">
      <alignment horizontal="right"/>
    </xf>
    <xf numFmtId="0" fontId="1" fillId="0" borderId="70" xfId="2" applyBorder="1" applyAlignment="1">
      <alignment horizontal="left" vertical="center"/>
    </xf>
    <xf numFmtId="0" fontId="1" fillId="0" borderId="72" xfId="2" applyBorder="1" applyAlignment="1">
      <alignment horizontal="center"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vertical="center" shrinkToFit="1"/>
    </xf>
    <xf numFmtId="0" fontId="38" fillId="0" borderId="0" xfId="2" applyFont="1">
      <alignment vertical="center"/>
    </xf>
    <xf numFmtId="0" fontId="3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1" fillId="2" borderId="12" xfId="2" applyFill="1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/>
    </xf>
    <xf numFmtId="0" fontId="39" fillId="0" borderId="39" xfId="2" applyFont="1" applyBorder="1" applyAlignment="1">
      <alignment vertical="center" wrapText="1"/>
    </xf>
    <xf numFmtId="0" fontId="40" fillId="0" borderId="39" xfId="2" applyFont="1" applyBorder="1" applyAlignment="1">
      <alignment vertical="center" wrapText="1"/>
    </xf>
    <xf numFmtId="0" fontId="41" fillId="0" borderId="39" xfId="2" applyFont="1" applyBorder="1" applyAlignment="1">
      <alignment vertical="center" wrapText="1"/>
    </xf>
    <xf numFmtId="0" fontId="39" fillId="0" borderId="44" xfId="2" applyFont="1" applyBorder="1" applyAlignment="1">
      <alignment vertical="center" wrapText="1"/>
    </xf>
    <xf numFmtId="0" fontId="0" fillId="0" borderId="44" xfId="2" applyFont="1" applyBorder="1" applyAlignment="1">
      <alignment horizontal="right" vertical="center" shrinkToFit="1"/>
    </xf>
    <xf numFmtId="0" fontId="0" fillId="0" borderId="42" xfId="2" applyFont="1" applyBorder="1" applyAlignment="1">
      <alignment horizontal="right"/>
    </xf>
    <xf numFmtId="0" fontId="1" fillId="2" borderId="73" xfId="2" applyFill="1" applyBorder="1" applyAlignment="1">
      <alignment horizontal="center" vertical="center" shrinkToFit="1"/>
    </xf>
    <xf numFmtId="0" fontId="34" fillId="0" borderId="74" xfId="2" applyFont="1" applyBorder="1" applyAlignment="1">
      <alignment vertical="center" wrapText="1"/>
    </xf>
    <xf numFmtId="0" fontId="0" fillId="0" borderId="39" xfId="2" applyFont="1" applyBorder="1" applyAlignment="1">
      <alignment vertical="center" shrinkToFit="1"/>
    </xf>
    <xf numFmtId="0" fontId="1" fillId="0" borderId="39" xfId="2" applyBorder="1" applyAlignment="1">
      <alignment vertical="center" shrinkToFit="1"/>
    </xf>
    <xf numFmtId="0" fontId="0" fillId="0" borderId="54" xfId="2" applyFont="1" applyBorder="1" applyAlignment="1">
      <alignment vertical="center" shrinkToFit="1"/>
    </xf>
    <xf numFmtId="0" fontId="35" fillId="0" borderId="57" xfId="2" applyFont="1" applyBorder="1" applyAlignment="1">
      <alignment vertical="center" wrapText="1"/>
    </xf>
    <xf numFmtId="0" fontId="1" fillId="0" borderId="55" xfId="2" applyBorder="1" applyAlignment="1">
      <alignment vertical="center" shrinkToFit="1"/>
    </xf>
    <xf numFmtId="0" fontId="1" fillId="0" borderId="44" xfId="2" applyBorder="1" applyAlignment="1">
      <alignment vertical="center" shrinkToFit="1"/>
    </xf>
    <xf numFmtId="0" fontId="36" fillId="0" borderId="57" xfId="2" applyFont="1" applyBorder="1" applyAlignment="1">
      <alignment vertical="center" wrapText="1"/>
    </xf>
    <xf numFmtId="0" fontId="1" fillId="0" borderId="53" xfId="2" applyBorder="1" applyAlignment="1">
      <alignment horizontal="right" vertical="center" shrinkToFit="1"/>
    </xf>
    <xf numFmtId="0" fontId="0" fillId="0" borderId="42" xfId="2" applyFont="1" applyBorder="1" applyAlignment="1">
      <alignment horizontal="left" vertical="center" shrinkToFit="1"/>
    </xf>
    <xf numFmtId="0" fontId="1" fillId="0" borderId="44" xfId="2" applyBorder="1" applyAlignment="1">
      <alignment vertical="center" textRotation="180" shrinkToFit="1"/>
    </xf>
    <xf numFmtId="0" fontId="1" fillId="0" borderId="67" xfId="2" applyBorder="1" applyAlignment="1">
      <alignment vertical="center" textRotation="180" shrinkToFit="1"/>
    </xf>
    <xf numFmtId="0" fontId="1" fillId="0" borderId="67" xfId="2" applyBorder="1" applyAlignment="1">
      <alignment horizontal="left" vertical="center" shrinkToFit="1"/>
    </xf>
    <xf numFmtId="0" fontId="1" fillId="2" borderId="66" xfId="2" applyFill="1" applyBorder="1" applyAlignment="1">
      <alignment horizontal="center" vertical="center" shrinkToFit="1"/>
    </xf>
    <xf numFmtId="0" fontId="32" fillId="0" borderId="44" xfId="5" applyFont="1" applyBorder="1" applyAlignment="1">
      <alignment vertical="center" wrapText="1"/>
    </xf>
    <xf numFmtId="0" fontId="39" fillId="0" borderId="44" xfId="2" applyFont="1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75" xfId="2" applyBorder="1" applyAlignment="1">
      <alignment horizontal="left" vertical="center" shrinkToFit="1"/>
    </xf>
    <xf numFmtId="0" fontId="1" fillId="0" borderId="76" xfId="2" applyBorder="1" applyAlignment="1">
      <alignment vertical="center" textRotation="180" shrinkToFit="1"/>
    </xf>
    <xf numFmtId="0" fontId="0" fillId="2" borderId="66" xfId="2" applyFont="1" applyFill="1" applyBorder="1" applyAlignment="1">
      <alignment horizontal="center" vertical="center" shrinkToFit="1"/>
    </xf>
    <xf numFmtId="0" fontId="0" fillId="0" borderId="0" xfId="2" applyFont="1" applyAlignment="1">
      <alignment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2" borderId="34" xfId="2" applyFont="1" applyFill="1" applyBorder="1" applyAlignment="1">
      <alignment horizontal="center" vertical="center" shrinkToFit="1"/>
    </xf>
    <xf numFmtId="0" fontId="1" fillId="0" borderId="77" xfId="2" applyBorder="1" applyAlignment="1">
      <alignment horizontal="left" vertical="center" shrinkToFit="1"/>
    </xf>
    <xf numFmtId="0" fontId="1" fillId="0" borderId="77" xfId="2" applyBorder="1" applyAlignment="1">
      <alignment vertical="center" textRotation="180" shrinkToFit="1"/>
    </xf>
    <xf numFmtId="0" fontId="22" fillId="0" borderId="12" xfId="2" applyFont="1" applyBorder="1" applyAlignment="1">
      <alignment horizontal="center" vertical="center" shrinkToFit="1"/>
    </xf>
    <xf numFmtId="0" fontId="22" fillId="0" borderId="16" xfId="2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shrinkToFit="1"/>
    </xf>
    <xf numFmtId="0" fontId="22" fillId="0" borderId="9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11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8" fillId="0" borderId="10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6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176" fontId="0" fillId="0" borderId="5" xfId="2" applyNumberFormat="1" applyFont="1" applyBorder="1" applyAlignment="1">
      <alignment horizontal="center" vertical="center" wrapText="1"/>
    </xf>
    <xf numFmtId="176" fontId="1" fillId="0" borderId="5" xfId="2" applyNumberForma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176" fontId="0" fillId="4" borderId="5" xfId="2" applyNumberFormat="1" applyFont="1" applyFill="1" applyBorder="1" applyAlignment="1">
      <alignment horizontal="center" vertical="center" wrapText="1"/>
    </xf>
    <xf numFmtId="176" fontId="1" fillId="4" borderId="5" xfId="2" applyNumberFormat="1" applyFill="1" applyBorder="1" applyAlignment="1">
      <alignment horizontal="center" vertical="center" wrapText="1"/>
    </xf>
    <xf numFmtId="176" fontId="1" fillId="4" borderId="6" xfId="2" applyNumberFormat="1" applyFill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shrinkToFit="1"/>
    </xf>
    <xf numFmtId="0" fontId="22" fillId="0" borderId="15" xfId="2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/>
    </xf>
    <xf numFmtId="176" fontId="0" fillId="5" borderId="2" xfId="2" applyNumberFormat="1" applyFont="1" applyFill="1" applyBorder="1" applyAlignment="1">
      <alignment horizontal="center" vertical="center" wrapText="1"/>
    </xf>
    <xf numFmtId="176" fontId="1" fillId="5" borderId="3" xfId="2" applyNumberFormat="1" applyFill="1" applyBorder="1" applyAlignment="1">
      <alignment horizontal="center" vertical="center" wrapText="1"/>
    </xf>
    <xf numFmtId="176" fontId="1" fillId="5" borderId="4" xfId="2" applyNumberFormat="1" applyFill="1" applyBorder="1" applyAlignment="1">
      <alignment horizontal="center" vertical="center" wrapText="1"/>
    </xf>
    <xf numFmtId="176" fontId="0" fillId="5" borderId="5" xfId="2" applyNumberFormat="1" applyFont="1" applyFill="1" applyBorder="1" applyAlignment="1">
      <alignment horizontal="center" vertical="center" wrapText="1"/>
    </xf>
    <xf numFmtId="176" fontId="1" fillId="5" borderId="5" xfId="2" applyNumberFormat="1" applyFill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shrinkToFit="1"/>
    </xf>
    <xf numFmtId="176" fontId="1" fillId="5" borderId="6" xfId="2" applyNumberForma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 shrinkToFit="1"/>
    </xf>
    <xf numFmtId="176" fontId="0" fillId="4" borderId="2" xfId="2" applyNumberFormat="1" applyFont="1" applyFill="1" applyBorder="1" applyAlignment="1">
      <alignment horizontal="center" vertical="center" wrapText="1"/>
    </xf>
    <xf numFmtId="176" fontId="1" fillId="4" borderId="3" xfId="2" applyNumberFormat="1" applyFill="1" applyBorder="1" applyAlignment="1">
      <alignment horizontal="center" vertical="center" wrapText="1"/>
    </xf>
    <xf numFmtId="176" fontId="1" fillId="4" borderId="4" xfId="2" applyNumberFormat="1" applyFill="1" applyBorder="1" applyAlignment="1">
      <alignment horizontal="center" vertical="center" wrapText="1"/>
    </xf>
    <xf numFmtId="0" fontId="1" fillId="0" borderId="63" xfId="2" applyBorder="1" applyAlignment="1">
      <alignment horizontal="center" vertical="center" textRotation="180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47" xfId="2" applyBorder="1" applyAlignment="1">
      <alignment horizontal="center" vertical="center" wrapText="1" shrinkToFit="1"/>
    </xf>
    <xf numFmtId="0" fontId="1" fillId="0" borderId="41" xfId="2" applyBorder="1" applyAlignment="1">
      <alignment horizontal="center" vertical="center" wrapText="1" shrinkToFit="1"/>
    </xf>
    <xf numFmtId="0" fontId="1" fillId="0" borderId="70" xfId="2" applyBorder="1" applyAlignment="1">
      <alignment horizontal="center" vertical="center" wrapText="1" shrinkToFit="1"/>
    </xf>
    <xf numFmtId="0" fontId="0" fillId="0" borderId="38" xfId="2" applyFont="1" applyBorder="1" applyAlignment="1">
      <alignment horizontal="center" vertical="center" textRotation="255" shrinkToFit="1"/>
    </xf>
    <xf numFmtId="0" fontId="1" fillId="0" borderId="38" xfId="2" applyBorder="1" applyAlignment="1">
      <alignment horizontal="center" vertical="center" textRotation="255" shrinkToFit="1"/>
    </xf>
    <xf numFmtId="0" fontId="1" fillId="0" borderId="35" xfId="2" applyBorder="1" applyAlignment="1">
      <alignment horizontal="center" vertical="center" wrapText="1" shrinkToFit="1"/>
    </xf>
    <xf numFmtId="0" fontId="1" fillId="0" borderId="50" xfId="2" applyBorder="1" applyAlignment="1">
      <alignment horizontal="center" vertical="center" wrapText="1" shrinkToFit="1"/>
    </xf>
    <xf numFmtId="0" fontId="29" fillId="0" borderId="0" xfId="2" applyFont="1" applyAlignment="1">
      <alignment horizontal="center" shrinkToFit="1"/>
    </xf>
    <xf numFmtId="0" fontId="1" fillId="0" borderId="53" xfId="2" applyBorder="1" applyAlignment="1">
      <alignment horizontal="center" vertical="center" wrapText="1" shrinkToFit="1"/>
    </xf>
    <xf numFmtId="0" fontId="1" fillId="0" borderId="49" xfId="2" applyBorder="1" applyAlignment="1">
      <alignment horizontal="center" vertical="center" wrapText="1" shrinkToFit="1"/>
    </xf>
  </cellXfs>
  <cellStyles count="6">
    <cellStyle name="一般" xfId="0" builtinId="0"/>
    <cellStyle name="一般 2 2 3" xfId="2" xr:uid="{C1D22E52-D84B-40F2-971D-8CAB106650DE}"/>
    <cellStyle name="一般 3 2" xfId="4" xr:uid="{D9E19635-4348-4A59-8C56-3231B5F73253}"/>
    <cellStyle name="一般 3 3" xfId="5" xr:uid="{08B61A1C-9B23-4664-B459-2347D7A12A95}"/>
    <cellStyle name="一般_101.06" xfId="3" xr:uid="{CE697B3E-7461-41F6-94D4-5E101A69C866}"/>
    <cellStyle name="一般_新增Microsoft Excel 工作表" xfId="1" xr:uid="{3A9F8AE1-D1B9-474C-B242-C4F4A99A0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266700</xdr:colOff>
      <xdr:row>4</xdr:row>
      <xdr:rowOff>171450</xdr:rowOff>
    </xdr:from>
    <xdr:to>
      <xdr:col>20</xdr:col>
      <xdr:colOff>1392331</xdr:colOff>
      <xdr:row>6</xdr:row>
      <xdr:rowOff>166688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B291BB27-9D4E-4E0B-9C2D-42108612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123950"/>
          <a:ext cx="1125631" cy="452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275167</xdr:colOff>
      <xdr:row>12</xdr:row>
      <xdr:rowOff>74083</xdr:rowOff>
    </xdr:from>
    <xdr:to>
      <xdr:col>20</xdr:col>
      <xdr:colOff>1309158</xdr:colOff>
      <xdr:row>16</xdr:row>
      <xdr:rowOff>8053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1AB76F0A-EE8D-42C5-9657-9D75BDF1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2167" y="2667000"/>
          <a:ext cx="1033991" cy="83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CE108-3BC5-45D7-9912-BD5F52EBBE2C}">
  <dimension ref="A1:U46"/>
  <sheetViews>
    <sheetView tabSelected="1" view="pageBreakPreview" topLeftCell="A9" zoomScale="90" zoomScaleNormal="100" zoomScaleSheetLayoutView="90" workbookViewId="0">
      <selection activeCell="M24" sqref="M24:P24"/>
    </sheetView>
  </sheetViews>
  <sheetFormatPr defaultRowHeight="16.5"/>
  <cols>
    <col min="1" max="9" width="7.625" style="5" customWidth="1"/>
    <col min="10" max="11" width="7.375" style="5" customWidth="1"/>
    <col min="12" max="13" width="7.625" style="5" customWidth="1"/>
    <col min="14" max="15" width="7.375" style="5" customWidth="1"/>
    <col min="16" max="20" width="7.625" style="5" customWidth="1"/>
    <col min="21" max="21" width="22.25" style="5" customWidth="1"/>
    <col min="22" max="16384" width="9" style="5"/>
  </cols>
  <sheetData>
    <row r="1" spans="1:21" s="2" customFormat="1" ht="20.100000000000001" customHeight="1" thickBot="1">
      <c r="A1" s="1" t="s">
        <v>0</v>
      </c>
      <c r="E1" s="3"/>
      <c r="F1" s="3"/>
      <c r="G1" s="3" t="s">
        <v>244</v>
      </c>
      <c r="H1" s="4"/>
      <c r="I1" s="4"/>
      <c r="O1" s="2" t="s">
        <v>1</v>
      </c>
      <c r="U1" s="5"/>
    </row>
    <row r="2" spans="1:21" ht="20.100000000000001" customHeight="1">
      <c r="A2" s="258" t="s">
        <v>2</v>
      </c>
      <c r="B2" s="259"/>
      <c r="C2" s="259"/>
      <c r="D2" s="260"/>
      <c r="E2" s="240" t="s">
        <v>3</v>
      </c>
      <c r="F2" s="241"/>
      <c r="G2" s="241"/>
      <c r="H2" s="241"/>
      <c r="I2" s="240" t="s">
        <v>4</v>
      </c>
      <c r="J2" s="241"/>
      <c r="K2" s="241"/>
      <c r="L2" s="241"/>
      <c r="M2" s="240" t="s">
        <v>5</v>
      </c>
      <c r="N2" s="241"/>
      <c r="O2" s="241"/>
      <c r="P2" s="241"/>
      <c r="Q2" s="240" t="s">
        <v>6</v>
      </c>
      <c r="R2" s="241"/>
      <c r="S2" s="241"/>
      <c r="T2" s="242"/>
      <c r="U2" s="256" t="s">
        <v>7</v>
      </c>
    </row>
    <row r="3" spans="1:21" s="6" customFormat="1" ht="18" customHeight="1">
      <c r="A3" s="226" t="s">
        <v>251</v>
      </c>
      <c r="B3" s="227" t="s">
        <v>8</v>
      </c>
      <c r="C3" s="227" t="s">
        <v>8</v>
      </c>
      <c r="D3" s="228" t="s">
        <v>8</v>
      </c>
      <c r="E3" s="229" t="s">
        <v>9</v>
      </c>
      <c r="F3" s="227" t="s">
        <v>9</v>
      </c>
      <c r="G3" s="227" t="s">
        <v>9</v>
      </c>
      <c r="H3" s="227" t="s">
        <v>9</v>
      </c>
      <c r="I3" s="229" t="s">
        <v>10</v>
      </c>
      <c r="J3" s="227" t="s">
        <v>10</v>
      </c>
      <c r="K3" s="227" t="s">
        <v>10</v>
      </c>
      <c r="L3" s="228" t="s">
        <v>10</v>
      </c>
      <c r="M3" s="230" t="s">
        <v>11</v>
      </c>
      <c r="N3" s="230" t="s">
        <v>11</v>
      </c>
      <c r="O3" s="230" t="s">
        <v>11</v>
      </c>
      <c r="P3" s="230" t="s">
        <v>11</v>
      </c>
      <c r="Q3" s="229" t="s">
        <v>12</v>
      </c>
      <c r="R3" s="227" t="s">
        <v>13</v>
      </c>
      <c r="S3" s="227" t="s">
        <v>13</v>
      </c>
      <c r="T3" s="257" t="s">
        <v>13</v>
      </c>
      <c r="U3" s="248"/>
    </row>
    <row r="4" spans="1:21" s="7" customFormat="1" ht="18" customHeight="1">
      <c r="A4" s="245" t="s">
        <v>14</v>
      </c>
      <c r="B4" s="216" t="s">
        <v>15</v>
      </c>
      <c r="C4" s="216" t="s">
        <v>15</v>
      </c>
      <c r="D4" s="216" t="s">
        <v>15</v>
      </c>
      <c r="E4" s="215" t="s">
        <v>16</v>
      </c>
      <c r="F4" s="213" t="s">
        <v>17</v>
      </c>
      <c r="G4" s="213" t="s">
        <v>17</v>
      </c>
      <c r="H4" s="213" t="s">
        <v>17</v>
      </c>
      <c r="I4" s="215" t="s">
        <v>18</v>
      </c>
      <c r="J4" s="213" t="s">
        <v>18</v>
      </c>
      <c r="K4" s="213" t="s">
        <v>18</v>
      </c>
      <c r="L4" s="214" t="s">
        <v>18</v>
      </c>
      <c r="M4" s="216" t="s">
        <v>19</v>
      </c>
      <c r="N4" s="216" t="s">
        <v>19</v>
      </c>
      <c r="O4" s="216" t="s">
        <v>19</v>
      </c>
      <c r="P4" s="216" t="s">
        <v>19</v>
      </c>
      <c r="Q4" s="216" t="s">
        <v>20</v>
      </c>
      <c r="R4" s="216" t="s">
        <v>20</v>
      </c>
      <c r="S4" s="216" t="s">
        <v>20</v>
      </c>
      <c r="T4" s="217" t="s">
        <v>20</v>
      </c>
      <c r="U4" s="193"/>
    </row>
    <row r="5" spans="1:21" s="8" customFormat="1" ht="18" customHeight="1">
      <c r="A5" s="246" t="s">
        <v>21</v>
      </c>
      <c r="B5" s="222" t="s">
        <v>22</v>
      </c>
      <c r="C5" s="222" t="s">
        <v>22</v>
      </c>
      <c r="D5" s="222" t="s">
        <v>22</v>
      </c>
      <c r="E5" s="221" t="s">
        <v>23</v>
      </c>
      <c r="F5" s="219" t="s">
        <v>24</v>
      </c>
      <c r="G5" s="219" t="s">
        <v>24</v>
      </c>
      <c r="H5" s="219" t="s">
        <v>24</v>
      </c>
      <c r="I5" s="221" t="s">
        <v>25</v>
      </c>
      <c r="J5" s="219" t="s">
        <v>26</v>
      </c>
      <c r="K5" s="219" t="s">
        <v>26</v>
      </c>
      <c r="L5" s="220" t="s">
        <v>26</v>
      </c>
      <c r="M5" s="221" t="s">
        <v>27</v>
      </c>
      <c r="N5" s="219" t="s">
        <v>27</v>
      </c>
      <c r="O5" s="219" t="s">
        <v>27</v>
      </c>
      <c r="P5" s="220" t="s">
        <v>27</v>
      </c>
      <c r="Q5" s="222" t="s">
        <v>28</v>
      </c>
      <c r="R5" s="222" t="s">
        <v>29</v>
      </c>
      <c r="S5" s="222" t="s">
        <v>29</v>
      </c>
      <c r="T5" s="232" t="s">
        <v>29</v>
      </c>
      <c r="U5" s="194"/>
    </row>
    <row r="6" spans="1:21" s="9" customFormat="1" ht="18" customHeight="1">
      <c r="A6" s="244" t="s">
        <v>30</v>
      </c>
      <c r="B6" s="210" t="s">
        <v>30</v>
      </c>
      <c r="C6" s="210" t="s">
        <v>30</v>
      </c>
      <c r="D6" s="210" t="s">
        <v>30</v>
      </c>
      <c r="E6" s="209" t="s">
        <v>31</v>
      </c>
      <c r="F6" s="207" t="s">
        <v>32</v>
      </c>
      <c r="G6" s="207" t="s">
        <v>32</v>
      </c>
      <c r="H6" s="207" t="s">
        <v>32</v>
      </c>
      <c r="I6" s="209" t="s">
        <v>33</v>
      </c>
      <c r="J6" s="207" t="s">
        <v>33</v>
      </c>
      <c r="K6" s="207" t="s">
        <v>33</v>
      </c>
      <c r="L6" s="208" t="s">
        <v>33</v>
      </c>
      <c r="M6" s="210" t="s">
        <v>34</v>
      </c>
      <c r="N6" s="210" t="s">
        <v>35</v>
      </c>
      <c r="O6" s="210" t="s">
        <v>35</v>
      </c>
      <c r="P6" s="210" t="s">
        <v>35</v>
      </c>
      <c r="Q6" s="209" t="s">
        <v>36</v>
      </c>
      <c r="R6" s="207" t="s">
        <v>36</v>
      </c>
      <c r="S6" s="207" t="s">
        <v>36</v>
      </c>
      <c r="T6" s="254" t="s">
        <v>36</v>
      </c>
      <c r="U6" s="194"/>
    </row>
    <row r="7" spans="1:21" s="10" customFormat="1" ht="15.95" customHeight="1">
      <c r="A7" s="243" t="s">
        <v>246</v>
      </c>
      <c r="B7" s="200" t="s">
        <v>37</v>
      </c>
      <c r="C7" s="200" t="s">
        <v>37</v>
      </c>
      <c r="D7" s="200" t="s">
        <v>37</v>
      </c>
      <c r="E7" s="199" t="s">
        <v>247</v>
      </c>
      <c r="F7" s="197" t="s">
        <v>38</v>
      </c>
      <c r="G7" s="197" t="s">
        <v>38</v>
      </c>
      <c r="H7" s="197" t="s">
        <v>38</v>
      </c>
      <c r="I7" s="199" t="s">
        <v>246</v>
      </c>
      <c r="J7" s="197"/>
      <c r="K7" s="197"/>
      <c r="L7" s="198"/>
      <c r="M7" s="200" t="s">
        <v>248</v>
      </c>
      <c r="N7" s="200" t="s">
        <v>37</v>
      </c>
      <c r="O7" s="200" t="s">
        <v>37</v>
      </c>
      <c r="P7" s="200" t="s">
        <v>37</v>
      </c>
      <c r="Q7" s="200" t="s">
        <v>247</v>
      </c>
      <c r="R7" s="200" t="s">
        <v>39</v>
      </c>
      <c r="S7" s="200" t="s">
        <v>39</v>
      </c>
      <c r="T7" s="201" t="s">
        <v>39</v>
      </c>
      <c r="U7" s="194"/>
    </row>
    <row r="8" spans="1:21" s="11" customFormat="1" ht="18" customHeight="1">
      <c r="A8" s="247" t="s">
        <v>40</v>
      </c>
      <c r="B8" s="191" t="s">
        <v>41</v>
      </c>
      <c r="C8" s="191" t="s">
        <v>41</v>
      </c>
      <c r="D8" s="191" t="s">
        <v>41</v>
      </c>
      <c r="E8" s="205" t="s">
        <v>42</v>
      </c>
      <c r="F8" s="203" t="s">
        <v>42</v>
      </c>
      <c r="G8" s="203" t="s">
        <v>42</v>
      </c>
      <c r="H8" s="203" t="s">
        <v>42</v>
      </c>
      <c r="I8" s="205" t="s">
        <v>43</v>
      </c>
      <c r="J8" s="203" t="s">
        <v>43</v>
      </c>
      <c r="K8" s="203" t="s">
        <v>43</v>
      </c>
      <c r="L8" s="204" t="s">
        <v>43</v>
      </c>
      <c r="M8" s="191" t="s">
        <v>44</v>
      </c>
      <c r="N8" s="191" t="s">
        <v>45</v>
      </c>
      <c r="O8" s="191" t="s">
        <v>45</v>
      </c>
      <c r="P8" s="191" t="s">
        <v>45</v>
      </c>
      <c r="Q8" s="191" t="s">
        <v>46</v>
      </c>
      <c r="R8" s="191" t="s">
        <v>46</v>
      </c>
      <c r="S8" s="191" t="s">
        <v>46</v>
      </c>
      <c r="T8" s="192" t="s">
        <v>46</v>
      </c>
      <c r="U8" s="194"/>
    </row>
    <row r="9" spans="1:21" s="15" customFormat="1" ht="11.1" customHeight="1">
      <c r="A9" s="12" t="s">
        <v>47</v>
      </c>
      <c r="B9" s="13">
        <f>第一週明細!V11</f>
        <v>728.1</v>
      </c>
      <c r="C9" s="13" t="s">
        <v>48</v>
      </c>
      <c r="D9" s="13">
        <f>第一週明細!V7</f>
        <v>22.5</v>
      </c>
      <c r="E9" s="13" t="s">
        <v>47</v>
      </c>
      <c r="F9" s="13">
        <f>第一週明細!V19</f>
        <v>714.5</v>
      </c>
      <c r="G9" s="13" t="s">
        <v>48</v>
      </c>
      <c r="H9" s="13">
        <f>第一週明細!V15</f>
        <v>22.5</v>
      </c>
      <c r="I9" s="13" t="s">
        <v>47</v>
      </c>
      <c r="J9" s="13">
        <f>第一週明細!V27</f>
        <v>724.1</v>
      </c>
      <c r="K9" s="13" t="s">
        <v>48</v>
      </c>
      <c r="L9" s="13">
        <f>第一週明細!V23</f>
        <v>22.5</v>
      </c>
      <c r="M9" s="13" t="s">
        <v>47</v>
      </c>
      <c r="N9" s="13">
        <f>第一週明細!V35</f>
        <v>778.5</v>
      </c>
      <c r="O9" s="13" t="s">
        <v>48</v>
      </c>
      <c r="P9" s="13">
        <f>第一週明細!V31</f>
        <v>22.5</v>
      </c>
      <c r="Q9" s="13" t="s">
        <v>47</v>
      </c>
      <c r="R9" s="13">
        <f>第一週明細!V43</f>
        <v>744.1</v>
      </c>
      <c r="S9" s="13" t="s">
        <v>48</v>
      </c>
      <c r="T9" s="14">
        <f>第一週明細!V39</f>
        <v>22.5</v>
      </c>
      <c r="U9" s="236"/>
    </row>
    <row r="10" spans="1:21" s="15" customFormat="1" ht="11.1" customHeight="1" thickBot="1">
      <c r="A10" s="16" t="s">
        <v>49</v>
      </c>
      <c r="B10" s="17">
        <f>第一週明細!V5</f>
        <v>103</v>
      </c>
      <c r="C10" s="17" t="s">
        <v>50</v>
      </c>
      <c r="D10" s="17">
        <f>第一週明細!V9</f>
        <v>28.4</v>
      </c>
      <c r="E10" s="17" t="s">
        <v>49</v>
      </c>
      <c r="F10" s="17">
        <f>第一週明細!V13</f>
        <v>100</v>
      </c>
      <c r="G10" s="17" t="s">
        <v>50</v>
      </c>
      <c r="H10" s="17">
        <f>第一週明細!V17</f>
        <v>28</v>
      </c>
      <c r="I10" s="17" t="s">
        <v>49</v>
      </c>
      <c r="J10" s="17">
        <f>第一週明細!V21</f>
        <v>102</v>
      </c>
      <c r="K10" s="17" t="s">
        <v>50</v>
      </c>
      <c r="L10" s="17">
        <f>第一週明細!V25</f>
        <v>28.4</v>
      </c>
      <c r="M10" s="17" t="s">
        <v>49</v>
      </c>
      <c r="N10" s="17">
        <f>第一週明細!V29</f>
        <v>114</v>
      </c>
      <c r="O10" s="17" t="s">
        <v>50</v>
      </c>
      <c r="P10" s="17">
        <f>第一週明細!V33</f>
        <v>30</v>
      </c>
      <c r="Q10" s="17" t="s">
        <v>49</v>
      </c>
      <c r="R10" s="17">
        <f>第一週明細!V37</f>
        <v>106.5</v>
      </c>
      <c r="S10" s="17" t="s">
        <v>50</v>
      </c>
      <c r="T10" s="18">
        <f>第一週明細!V41</f>
        <v>28.900000000000002</v>
      </c>
      <c r="U10" s="248" t="s">
        <v>51</v>
      </c>
    </row>
    <row r="11" spans="1:21" ht="18" customHeight="1">
      <c r="A11" s="249" t="s">
        <v>52</v>
      </c>
      <c r="B11" s="250"/>
      <c r="C11" s="250"/>
      <c r="D11" s="251"/>
      <c r="E11" s="252" t="s">
        <v>53</v>
      </c>
      <c r="F11" s="253"/>
      <c r="G11" s="253"/>
      <c r="H11" s="253"/>
      <c r="I11" s="252" t="s">
        <v>54</v>
      </c>
      <c r="J11" s="253"/>
      <c r="K11" s="253"/>
      <c r="L11" s="253"/>
      <c r="M11" s="252" t="s">
        <v>55</v>
      </c>
      <c r="N11" s="253"/>
      <c r="O11" s="253"/>
      <c r="P11" s="253"/>
      <c r="Q11" s="252" t="s">
        <v>56</v>
      </c>
      <c r="R11" s="253"/>
      <c r="S11" s="253"/>
      <c r="T11" s="255"/>
      <c r="U11" s="248"/>
    </row>
    <row r="12" spans="1:21" s="6" customFormat="1" ht="18" customHeight="1">
      <c r="A12" s="226" t="s">
        <v>251</v>
      </c>
      <c r="B12" s="227" t="s">
        <v>8</v>
      </c>
      <c r="C12" s="227" t="s">
        <v>8</v>
      </c>
      <c r="D12" s="228" t="s">
        <v>8</v>
      </c>
      <c r="E12" s="230" t="s">
        <v>8</v>
      </c>
      <c r="F12" s="230" t="s">
        <v>8</v>
      </c>
      <c r="G12" s="230" t="s">
        <v>8</v>
      </c>
      <c r="H12" s="230" t="s">
        <v>8</v>
      </c>
      <c r="I12" s="229" t="s">
        <v>10</v>
      </c>
      <c r="J12" s="227" t="s">
        <v>10</v>
      </c>
      <c r="K12" s="227" t="s">
        <v>10</v>
      </c>
      <c r="L12" s="228" t="s">
        <v>10</v>
      </c>
      <c r="M12" s="230" t="s">
        <v>13</v>
      </c>
      <c r="N12" s="230" t="s">
        <v>13</v>
      </c>
      <c r="O12" s="230" t="s">
        <v>13</v>
      </c>
      <c r="P12" s="230" t="s">
        <v>13</v>
      </c>
      <c r="Q12" s="230" t="s">
        <v>57</v>
      </c>
      <c r="R12" s="230" t="s">
        <v>11</v>
      </c>
      <c r="S12" s="230" t="s">
        <v>11</v>
      </c>
      <c r="T12" s="231" t="s">
        <v>11</v>
      </c>
      <c r="U12" s="193"/>
    </row>
    <row r="13" spans="1:21" s="7" customFormat="1" ht="18" customHeight="1">
      <c r="A13" s="245" t="s">
        <v>58</v>
      </c>
      <c r="B13" s="216" t="s">
        <v>59</v>
      </c>
      <c r="C13" s="216" t="s">
        <v>59</v>
      </c>
      <c r="D13" s="216" t="s">
        <v>59</v>
      </c>
      <c r="E13" s="216" t="s">
        <v>60</v>
      </c>
      <c r="F13" s="216" t="s">
        <v>60</v>
      </c>
      <c r="G13" s="216" t="s">
        <v>60</v>
      </c>
      <c r="H13" s="216" t="s">
        <v>60</v>
      </c>
      <c r="I13" s="216" t="s">
        <v>61</v>
      </c>
      <c r="J13" s="216" t="s">
        <v>61</v>
      </c>
      <c r="K13" s="216" t="s">
        <v>61</v>
      </c>
      <c r="L13" s="216" t="s">
        <v>61</v>
      </c>
      <c r="M13" s="216" t="s">
        <v>62</v>
      </c>
      <c r="N13" s="216" t="s">
        <v>63</v>
      </c>
      <c r="O13" s="216" t="s">
        <v>63</v>
      </c>
      <c r="P13" s="216" t="s">
        <v>63</v>
      </c>
      <c r="Q13" s="216" t="s">
        <v>64</v>
      </c>
      <c r="R13" s="216" t="s">
        <v>64</v>
      </c>
      <c r="S13" s="216" t="s">
        <v>64</v>
      </c>
      <c r="T13" s="217" t="s">
        <v>64</v>
      </c>
      <c r="U13" s="194"/>
    </row>
    <row r="14" spans="1:21" s="8" customFormat="1" ht="18" customHeight="1">
      <c r="A14" s="246" t="s">
        <v>65</v>
      </c>
      <c r="B14" s="222" t="s">
        <v>66</v>
      </c>
      <c r="C14" s="222" t="s">
        <v>66</v>
      </c>
      <c r="D14" s="222" t="s">
        <v>66</v>
      </c>
      <c r="E14" s="222" t="s">
        <v>67</v>
      </c>
      <c r="F14" s="222" t="s">
        <v>68</v>
      </c>
      <c r="G14" s="222" t="s">
        <v>68</v>
      </c>
      <c r="H14" s="222" t="s">
        <v>68</v>
      </c>
      <c r="I14" s="222" t="s">
        <v>69</v>
      </c>
      <c r="J14" s="222" t="s">
        <v>69</v>
      </c>
      <c r="K14" s="222" t="s">
        <v>69</v>
      </c>
      <c r="L14" s="222" t="s">
        <v>69</v>
      </c>
      <c r="M14" s="222" t="s">
        <v>70</v>
      </c>
      <c r="N14" s="222" t="s">
        <v>70</v>
      </c>
      <c r="O14" s="222" t="s">
        <v>70</v>
      </c>
      <c r="P14" s="222" t="s">
        <v>70</v>
      </c>
      <c r="Q14" s="222" t="s">
        <v>71</v>
      </c>
      <c r="R14" s="222" t="s">
        <v>72</v>
      </c>
      <c r="S14" s="222" t="s">
        <v>72</v>
      </c>
      <c r="T14" s="232" t="s">
        <v>72</v>
      </c>
      <c r="U14" s="194"/>
    </row>
    <row r="15" spans="1:21" s="9" customFormat="1" ht="18" customHeight="1">
      <c r="A15" s="244" t="s">
        <v>73</v>
      </c>
      <c r="B15" s="210" t="s">
        <v>73</v>
      </c>
      <c r="C15" s="210" t="s">
        <v>73</v>
      </c>
      <c r="D15" s="210" t="s">
        <v>73</v>
      </c>
      <c r="E15" s="210" t="s">
        <v>245</v>
      </c>
      <c r="F15" s="210" t="s">
        <v>74</v>
      </c>
      <c r="G15" s="210" t="s">
        <v>74</v>
      </c>
      <c r="H15" s="210" t="s">
        <v>74</v>
      </c>
      <c r="I15" s="210" t="s">
        <v>75</v>
      </c>
      <c r="J15" s="210" t="s">
        <v>76</v>
      </c>
      <c r="K15" s="210" t="s">
        <v>76</v>
      </c>
      <c r="L15" s="210" t="s">
        <v>76</v>
      </c>
      <c r="M15" s="210" t="s">
        <v>77</v>
      </c>
      <c r="N15" s="210" t="s">
        <v>78</v>
      </c>
      <c r="O15" s="210" t="s">
        <v>78</v>
      </c>
      <c r="P15" s="210" t="s">
        <v>78</v>
      </c>
      <c r="Q15" s="210" t="s">
        <v>79</v>
      </c>
      <c r="R15" s="210" t="s">
        <v>80</v>
      </c>
      <c r="S15" s="210" t="s">
        <v>80</v>
      </c>
      <c r="T15" s="211" t="s">
        <v>80</v>
      </c>
      <c r="U15" s="194"/>
    </row>
    <row r="16" spans="1:21" s="10" customFormat="1" ht="15.95" customHeight="1">
      <c r="A16" s="243" t="s">
        <v>248</v>
      </c>
      <c r="B16" s="200" t="s">
        <v>81</v>
      </c>
      <c r="C16" s="200" t="s">
        <v>81</v>
      </c>
      <c r="D16" s="200" t="s">
        <v>81</v>
      </c>
      <c r="E16" s="200" t="s">
        <v>249</v>
      </c>
      <c r="F16" s="200" t="s">
        <v>82</v>
      </c>
      <c r="G16" s="200" t="s">
        <v>82</v>
      </c>
      <c r="H16" s="200" t="s">
        <v>82</v>
      </c>
      <c r="I16" s="200" t="s">
        <v>248</v>
      </c>
      <c r="J16" s="200" t="s">
        <v>39</v>
      </c>
      <c r="K16" s="200" t="s">
        <v>39</v>
      </c>
      <c r="L16" s="200" t="s">
        <v>39</v>
      </c>
      <c r="M16" s="200" t="s">
        <v>248</v>
      </c>
      <c r="N16" s="200" t="s">
        <v>37</v>
      </c>
      <c r="O16" s="200" t="s">
        <v>37</v>
      </c>
      <c r="P16" s="200" t="s">
        <v>37</v>
      </c>
      <c r="Q16" s="200" t="s">
        <v>248</v>
      </c>
      <c r="R16" s="200" t="s">
        <v>38</v>
      </c>
      <c r="S16" s="200" t="s">
        <v>38</v>
      </c>
      <c r="T16" s="201" t="s">
        <v>38</v>
      </c>
      <c r="U16" s="194"/>
    </row>
    <row r="17" spans="1:21" s="11" customFormat="1" ht="18" customHeight="1">
      <c r="A17" s="202" t="s">
        <v>83</v>
      </c>
      <c r="B17" s="203" t="s">
        <v>84</v>
      </c>
      <c r="C17" s="203" t="s">
        <v>84</v>
      </c>
      <c r="D17" s="204" t="s">
        <v>84</v>
      </c>
      <c r="E17" s="191" t="s">
        <v>85</v>
      </c>
      <c r="F17" s="191" t="s">
        <v>86</v>
      </c>
      <c r="G17" s="191" t="s">
        <v>86</v>
      </c>
      <c r="H17" s="191" t="s">
        <v>86</v>
      </c>
      <c r="I17" s="191" t="s">
        <v>87</v>
      </c>
      <c r="J17" s="191" t="s">
        <v>88</v>
      </c>
      <c r="K17" s="191" t="s">
        <v>88</v>
      </c>
      <c r="L17" s="191" t="s">
        <v>88</v>
      </c>
      <c r="M17" s="191" t="s">
        <v>89</v>
      </c>
      <c r="N17" s="191" t="s">
        <v>89</v>
      </c>
      <c r="O17" s="191" t="s">
        <v>89</v>
      </c>
      <c r="P17" s="191" t="s">
        <v>89</v>
      </c>
      <c r="Q17" s="191" t="s">
        <v>90</v>
      </c>
      <c r="R17" s="191" t="s">
        <v>90</v>
      </c>
      <c r="S17" s="191" t="s">
        <v>90</v>
      </c>
      <c r="T17" s="192" t="s">
        <v>90</v>
      </c>
      <c r="U17" s="236"/>
    </row>
    <row r="18" spans="1:21" s="15" customFormat="1" ht="11.1" customHeight="1">
      <c r="A18" s="12" t="s">
        <v>47</v>
      </c>
      <c r="B18" s="13">
        <f>第二週明細!V11</f>
        <v>721.7</v>
      </c>
      <c r="C18" s="13" t="s">
        <v>91</v>
      </c>
      <c r="D18" s="13">
        <f>第二週明細!V7</f>
        <v>22.5</v>
      </c>
      <c r="E18" s="13" t="s">
        <v>47</v>
      </c>
      <c r="F18" s="13">
        <f>第二週明細!V19</f>
        <v>724.1</v>
      </c>
      <c r="G18" s="13" t="s">
        <v>48</v>
      </c>
      <c r="H18" s="13">
        <f>第二週明細!V15</f>
        <v>22.5</v>
      </c>
      <c r="I18" s="13" t="s">
        <v>47</v>
      </c>
      <c r="J18" s="13">
        <f>第二週明細!V27</f>
        <v>732.9</v>
      </c>
      <c r="K18" s="13" t="s">
        <v>48</v>
      </c>
      <c r="L18" s="13">
        <f>第二週明細!V23</f>
        <v>22.5</v>
      </c>
      <c r="M18" s="13" t="s">
        <v>47</v>
      </c>
      <c r="N18" s="13">
        <f>第二週明細!V35</f>
        <v>757.7</v>
      </c>
      <c r="O18" s="13" t="s">
        <v>48</v>
      </c>
      <c r="P18" s="13">
        <f>第二週明細!V31</f>
        <v>22.5</v>
      </c>
      <c r="Q18" s="13" t="s">
        <v>47</v>
      </c>
      <c r="R18" s="13">
        <f>第二週明細!V43</f>
        <v>313.7</v>
      </c>
      <c r="S18" s="13" t="s">
        <v>48</v>
      </c>
      <c r="T18" s="14">
        <f>第二週明細!V39</f>
        <v>22.5</v>
      </c>
      <c r="U18" s="193" t="s">
        <v>92</v>
      </c>
    </row>
    <row r="19" spans="1:21" s="15" customFormat="1" ht="11.1" customHeight="1" thickBot="1">
      <c r="A19" s="16" t="s">
        <v>49</v>
      </c>
      <c r="B19" s="17">
        <f>第二週明細!V5</f>
        <v>101.5</v>
      </c>
      <c r="C19" s="17" t="s">
        <v>50</v>
      </c>
      <c r="D19" s="17">
        <f>第二週明細!V9</f>
        <v>28.3</v>
      </c>
      <c r="E19" s="17" t="s">
        <v>49</v>
      </c>
      <c r="F19" s="17">
        <f>第二週明細!V13</f>
        <v>102</v>
      </c>
      <c r="G19" s="17" t="s">
        <v>50</v>
      </c>
      <c r="H19" s="17">
        <f>第二週明細!V17</f>
        <v>28.4</v>
      </c>
      <c r="I19" s="17" t="s">
        <v>49</v>
      </c>
      <c r="J19" s="17">
        <f>第二週明細!V21</f>
        <v>104</v>
      </c>
      <c r="K19" s="17" t="s">
        <v>50</v>
      </c>
      <c r="L19" s="17">
        <f>第二週明細!V25</f>
        <v>28.599999999999998</v>
      </c>
      <c r="M19" s="17" t="s">
        <v>49</v>
      </c>
      <c r="N19" s="17">
        <f>第二週明細!V29</f>
        <v>109.5</v>
      </c>
      <c r="O19" s="17" t="s">
        <v>50</v>
      </c>
      <c r="P19" s="17">
        <f>第二週明細!V33</f>
        <v>29.3</v>
      </c>
      <c r="Q19" s="17" t="s">
        <v>49</v>
      </c>
      <c r="R19" s="17">
        <f>第二週明細!V37</f>
        <v>11.5</v>
      </c>
      <c r="S19" s="17" t="s">
        <v>50</v>
      </c>
      <c r="T19" s="18">
        <f>第二週明細!V41</f>
        <v>16.3</v>
      </c>
      <c r="U19" s="194"/>
    </row>
    <row r="20" spans="1:21" ht="18" customHeight="1">
      <c r="A20" s="240" t="s">
        <v>252</v>
      </c>
      <c r="B20" s="241"/>
      <c r="C20" s="241"/>
      <c r="D20" s="242"/>
      <c r="E20" s="237"/>
      <c r="F20" s="238"/>
      <c r="G20" s="238"/>
      <c r="H20" s="238"/>
      <c r="I20" s="237"/>
      <c r="J20" s="238"/>
      <c r="K20" s="238"/>
      <c r="L20" s="238"/>
      <c r="M20" s="237"/>
      <c r="N20" s="238"/>
      <c r="O20" s="238"/>
      <c r="P20" s="238"/>
      <c r="Q20" s="237"/>
      <c r="R20" s="238"/>
      <c r="S20" s="238"/>
      <c r="T20" s="239"/>
      <c r="U20" s="236"/>
    </row>
    <row r="21" spans="1:21" s="6" customFormat="1" ht="18" customHeight="1">
      <c r="A21" s="226" t="s">
        <v>9</v>
      </c>
      <c r="B21" s="227" t="s">
        <v>9</v>
      </c>
      <c r="C21" s="227" t="s">
        <v>9</v>
      </c>
      <c r="D21" s="228" t="s">
        <v>9</v>
      </c>
      <c r="E21" s="229"/>
      <c r="F21" s="227"/>
      <c r="G21" s="227"/>
      <c r="H21" s="228"/>
      <c r="I21" s="229"/>
      <c r="J21" s="227"/>
      <c r="K21" s="227"/>
      <c r="L21" s="228"/>
      <c r="M21" s="230"/>
      <c r="N21" s="230"/>
      <c r="O21" s="230"/>
      <c r="P21" s="230"/>
      <c r="Q21" s="230"/>
      <c r="R21" s="230"/>
      <c r="S21" s="230"/>
      <c r="T21" s="231"/>
      <c r="U21" s="194"/>
    </row>
    <row r="22" spans="1:21" s="7" customFormat="1" ht="18" customHeight="1">
      <c r="A22" s="212" t="s">
        <v>93</v>
      </c>
      <c r="B22" s="213" t="s">
        <v>93</v>
      </c>
      <c r="C22" s="213" t="s">
        <v>93</v>
      </c>
      <c r="D22" s="214" t="s">
        <v>93</v>
      </c>
      <c r="E22" s="215"/>
      <c r="F22" s="213"/>
      <c r="G22" s="213"/>
      <c r="H22" s="214"/>
      <c r="I22" s="215"/>
      <c r="J22" s="213"/>
      <c r="K22" s="213"/>
      <c r="L22" s="214"/>
      <c r="M22" s="216"/>
      <c r="N22" s="216"/>
      <c r="O22" s="216"/>
      <c r="P22" s="216"/>
      <c r="Q22" s="216"/>
      <c r="R22" s="216"/>
      <c r="S22" s="216"/>
      <c r="T22" s="217"/>
      <c r="U22" s="194"/>
    </row>
    <row r="23" spans="1:21" s="8" customFormat="1" ht="18" customHeight="1">
      <c r="A23" s="218" t="s">
        <v>94</v>
      </c>
      <c r="B23" s="219" t="s">
        <v>95</v>
      </c>
      <c r="C23" s="219" t="s">
        <v>95</v>
      </c>
      <c r="D23" s="220" t="s">
        <v>95</v>
      </c>
      <c r="E23" s="221"/>
      <c r="F23" s="219"/>
      <c r="G23" s="219"/>
      <c r="H23" s="220"/>
      <c r="I23" s="221"/>
      <c r="J23" s="219"/>
      <c r="K23" s="219"/>
      <c r="L23" s="220"/>
      <c r="M23" s="222"/>
      <c r="N23" s="222"/>
      <c r="O23" s="222"/>
      <c r="P23" s="222"/>
      <c r="Q23" s="222"/>
      <c r="R23" s="222"/>
      <c r="S23" s="222"/>
      <c r="T23" s="232"/>
      <c r="U23" s="194"/>
    </row>
    <row r="24" spans="1:21" s="9" customFormat="1" ht="18" customHeight="1">
      <c r="A24" s="206" t="s">
        <v>96</v>
      </c>
      <c r="B24" s="207" t="s">
        <v>96</v>
      </c>
      <c r="C24" s="207" t="s">
        <v>96</v>
      </c>
      <c r="D24" s="208" t="s">
        <v>96</v>
      </c>
      <c r="E24" s="209"/>
      <c r="F24" s="207"/>
      <c r="G24" s="207"/>
      <c r="H24" s="208"/>
      <c r="I24" s="209"/>
      <c r="J24" s="207"/>
      <c r="K24" s="207"/>
      <c r="L24" s="208"/>
      <c r="M24" s="210"/>
      <c r="N24" s="210"/>
      <c r="O24" s="210"/>
      <c r="P24" s="210"/>
      <c r="Q24" s="210"/>
      <c r="R24" s="210"/>
      <c r="S24" s="210"/>
      <c r="T24" s="211"/>
      <c r="U24" s="194"/>
    </row>
    <row r="25" spans="1:21" s="10" customFormat="1" ht="15.95" customHeight="1">
      <c r="A25" s="196" t="s">
        <v>246</v>
      </c>
      <c r="B25" s="197" t="s">
        <v>97</v>
      </c>
      <c r="C25" s="197" t="s">
        <v>97</v>
      </c>
      <c r="D25" s="198" t="s">
        <v>97</v>
      </c>
      <c r="E25" s="199"/>
      <c r="F25" s="197"/>
      <c r="G25" s="197"/>
      <c r="H25" s="198"/>
      <c r="I25" s="199"/>
      <c r="J25" s="197"/>
      <c r="K25" s="197"/>
      <c r="L25" s="198"/>
      <c r="M25" s="200"/>
      <c r="N25" s="200"/>
      <c r="O25" s="200"/>
      <c r="P25" s="200"/>
      <c r="Q25" s="200"/>
      <c r="R25" s="200"/>
      <c r="S25" s="200"/>
      <c r="T25" s="201"/>
      <c r="U25" s="236"/>
    </row>
    <row r="26" spans="1:21" s="11" customFormat="1" ht="18" customHeight="1">
      <c r="A26" s="202" t="s">
        <v>98</v>
      </c>
      <c r="B26" s="203" t="s">
        <v>98</v>
      </c>
      <c r="C26" s="203" t="s">
        <v>98</v>
      </c>
      <c r="D26" s="204" t="s">
        <v>98</v>
      </c>
      <c r="E26" s="205"/>
      <c r="F26" s="203"/>
      <c r="G26" s="203"/>
      <c r="H26" s="204"/>
      <c r="I26" s="205"/>
      <c r="J26" s="203"/>
      <c r="K26" s="203"/>
      <c r="L26" s="204"/>
      <c r="M26" s="191"/>
      <c r="N26" s="191"/>
      <c r="O26" s="191"/>
      <c r="P26" s="191"/>
      <c r="Q26" s="191"/>
      <c r="R26" s="191"/>
      <c r="S26" s="191"/>
      <c r="T26" s="192"/>
      <c r="U26" s="193" t="s">
        <v>99</v>
      </c>
    </row>
    <row r="27" spans="1:21" s="15" customFormat="1" ht="11.1" customHeight="1">
      <c r="A27" s="12" t="s">
        <v>47</v>
      </c>
      <c r="B27" s="13">
        <f>第一週明細!V51</f>
        <v>746.5</v>
      </c>
      <c r="C27" s="13" t="s">
        <v>48</v>
      </c>
      <c r="D27" s="13">
        <f>第一週明細!V47</f>
        <v>22.5</v>
      </c>
      <c r="E27" s="13" t="s">
        <v>47</v>
      </c>
      <c r="F27" s="13" t="e">
        <f>#REF!</f>
        <v>#REF!</v>
      </c>
      <c r="G27" s="13" t="s">
        <v>48</v>
      </c>
      <c r="H27" s="13" t="e">
        <f>#REF!</f>
        <v>#REF!</v>
      </c>
      <c r="I27" s="13" t="s">
        <v>47</v>
      </c>
      <c r="J27" s="13" t="e">
        <f>#REF!</f>
        <v>#REF!</v>
      </c>
      <c r="K27" s="13" t="s">
        <v>48</v>
      </c>
      <c r="L27" s="13" t="e">
        <f>#REF!</f>
        <v>#REF!</v>
      </c>
      <c r="M27" s="13" t="s">
        <v>47</v>
      </c>
      <c r="N27" s="13" t="e">
        <f>#REF!</f>
        <v>#REF!</v>
      </c>
      <c r="O27" s="13" t="s">
        <v>48</v>
      </c>
      <c r="P27" s="13" t="e">
        <f>#REF!</f>
        <v>#REF!</v>
      </c>
      <c r="Q27" s="13" t="s">
        <v>47</v>
      </c>
      <c r="R27" s="13" t="e">
        <f>#REF!</f>
        <v>#REF!</v>
      </c>
      <c r="S27" s="13" t="s">
        <v>48</v>
      </c>
      <c r="T27" s="14" t="e">
        <f>#REF!</f>
        <v>#REF!</v>
      </c>
      <c r="U27" s="236"/>
    </row>
    <row r="28" spans="1:21" s="15" customFormat="1" ht="11.1" customHeight="1" thickBot="1">
      <c r="A28" s="16" t="s">
        <v>49</v>
      </c>
      <c r="B28" s="17">
        <f>第一週明細!V45</f>
        <v>107</v>
      </c>
      <c r="C28" s="17" t="s">
        <v>50</v>
      </c>
      <c r="D28" s="17">
        <f>第一週明細!V49</f>
        <v>29</v>
      </c>
      <c r="E28" s="17" t="s">
        <v>49</v>
      </c>
      <c r="F28" s="17" t="e">
        <f>#REF!</f>
        <v>#REF!</v>
      </c>
      <c r="G28" s="17" t="s">
        <v>50</v>
      </c>
      <c r="H28" s="17" t="e">
        <f>#REF!</f>
        <v>#REF!</v>
      </c>
      <c r="I28" s="17" t="s">
        <v>49</v>
      </c>
      <c r="J28" s="17" t="e">
        <f>#REF!</f>
        <v>#REF!</v>
      </c>
      <c r="K28" s="17" t="s">
        <v>50</v>
      </c>
      <c r="L28" s="17" t="e">
        <f>#REF!</f>
        <v>#REF!</v>
      </c>
      <c r="M28" s="17" t="s">
        <v>49</v>
      </c>
      <c r="N28" s="17" t="e">
        <f>#REF!</f>
        <v>#REF!</v>
      </c>
      <c r="O28" s="17" t="s">
        <v>50</v>
      </c>
      <c r="P28" s="17" t="e">
        <f>#REF!</f>
        <v>#REF!</v>
      </c>
      <c r="Q28" s="17" t="s">
        <v>49</v>
      </c>
      <c r="R28" s="17" t="e">
        <f>#REF!</f>
        <v>#REF!</v>
      </c>
      <c r="S28" s="17" t="s">
        <v>50</v>
      </c>
      <c r="T28" s="18" t="e">
        <f>#REF!</f>
        <v>#REF!</v>
      </c>
      <c r="U28" s="193"/>
    </row>
    <row r="29" spans="1:21" ht="18" customHeight="1">
      <c r="A29" s="223"/>
      <c r="B29" s="224"/>
      <c r="C29" s="224"/>
      <c r="D29" s="225"/>
      <c r="E29" s="237"/>
      <c r="F29" s="238"/>
      <c r="G29" s="238"/>
      <c r="H29" s="238"/>
      <c r="I29" s="237"/>
      <c r="J29" s="238"/>
      <c r="K29" s="238"/>
      <c r="L29" s="238"/>
      <c r="M29" s="237"/>
      <c r="N29" s="238"/>
      <c r="O29" s="238"/>
      <c r="P29" s="238"/>
      <c r="Q29" s="237"/>
      <c r="R29" s="238"/>
      <c r="S29" s="238"/>
      <c r="T29" s="239"/>
      <c r="U29" s="194"/>
    </row>
    <row r="30" spans="1:21" ht="18" customHeight="1">
      <c r="A30" s="226"/>
      <c r="B30" s="227"/>
      <c r="C30" s="227"/>
      <c r="D30" s="228"/>
      <c r="E30" s="229"/>
      <c r="F30" s="227"/>
      <c r="G30" s="227"/>
      <c r="H30" s="228"/>
      <c r="I30" s="229"/>
      <c r="J30" s="227"/>
      <c r="K30" s="227"/>
      <c r="L30" s="228"/>
      <c r="M30" s="230"/>
      <c r="N30" s="230"/>
      <c r="O30" s="230"/>
      <c r="P30" s="230"/>
      <c r="Q30" s="230"/>
      <c r="R30" s="230"/>
      <c r="S30" s="230"/>
      <c r="T30" s="231"/>
      <c r="U30" s="194"/>
    </row>
    <row r="31" spans="1:21" ht="18" customHeight="1">
      <c r="A31" s="212"/>
      <c r="B31" s="213"/>
      <c r="C31" s="213"/>
      <c r="D31" s="214"/>
      <c r="E31" s="215"/>
      <c r="F31" s="213"/>
      <c r="G31" s="213"/>
      <c r="H31" s="214"/>
      <c r="I31" s="215"/>
      <c r="J31" s="213"/>
      <c r="K31" s="213"/>
      <c r="L31" s="214"/>
      <c r="M31" s="216"/>
      <c r="N31" s="216"/>
      <c r="O31" s="216"/>
      <c r="P31" s="216"/>
      <c r="Q31" s="216"/>
      <c r="R31" s="216"/>
      <c r="S31" s="216"/>
      <c r="T31" s="217"/>
      <c r="U31" s="194"/>
    </row>
    <row r="32" spans="1:21" ht="18" customHeight="1">
      <c r="A32" s="218"/>
      <c r="B32" s="219"/>
      <c r="C32" s="219"/>
      <c r="D32" s="220"/>
      <c r="E32" s="221"/>
      <c r="F32" s="219"/>
      <c r="G32" s="219"/>
      <c r="H32" s="220"/>
      <c r="I32" s="221"/>
      <c r="J32" s="219"/>
      <c r="K32" s="219"/>
      <c r="L32" s="220"/>
      <c r="M32" s="222"/>
      <c r="N32" s="222"/>
      <c r="O32" s="222"/>
      <c r="P32" s="222"/>
      <c r="Q32" s="222"/>
      <c r="R32" s="222"/>
      <c r="S32" s="222"/>
      <c r="T32" s="232"/>
      <c r="U32" s="236"/>
    </row>
    <row r="33" spans="1:21" ht="15.95" customHeight="1">
      <c r="A33" s="206"/>
      <c r="B33" s="207"/>
      <c r="C33" s="207"/>
      <c r="D33" s="208"/>
      <c r="E33" s="209"/>
      <c r="F33" s="207"/>
      <c r="G33" s="207"/>
      <c r="H33" s="208"/>
      <c r="I33" s="209"/>
      <c r="J33" s="207"/>
      <c r="K33" s="207"/>
      <c r="L33" s="208"/>
      <c r="M33" s="210"/>
      <c r="N33" s="210"/>
      <c r="O33" s="210"/>
      <c r="P33" s="210"/>
      <c r="Q33" s="210"/>
      <c r="R33" s="210"/>
      <c r="S33" s="210"/>
      <c r="T33" s="211"/>
      <c r="U33" s="193" t="s">
        <v>100</v>
      </c>
    </row>
    <row r="34" spans="1:21" ht="15.95" customHeight="1">
      <c r="A34" s="196"/>
      <c r="B34" s="197"/>
      <c r="C34" s="197"/>
      <c r="D34" s="198"/>
      <c r="E34" s="199"/>
      <c r="F34" s="197"/>
      <c r="G34" s="197"/>
      <c r="H34" s="198"/>
      <c r="I34" s="199"/>
      <c r="J34" s="197"/>
      <c r="K34" s="197"/>
      <c r="L34" s="198"/>
      <c r="M34" s="200"/>
      <c r="N34" s="200"/>
      <c r="O34" s="200"/>
      <c r="P34" s="200"/>
      <c r="Q34" s="200"/>
      <c r="R34" s="200"/>
      <c r="S34" s="200"/>
      <c r="T34" s="201"/>
      <c r="U34" s="236"/>
    </row>
    <row r="35" spans="1:21" ht="18" customHeight="1">
      <c r="A35" s="202"/>
      <c r="B35" s="203"/>
      <c r="C35" s="203"/>
      <c r="D35" s="204"/>
      <c r="E35" s="205"/>
      <c r="F35" s="203"/>
      <c r="G35" s="203"/>
      <c r="H35" s="204"/>
      <c r="I35" s="205"/>
      <c r="J35" s="203"/>
      <c r="K35" s="203"/>
      <c r="L35" s="204"/>
      <c r="M35" s="191"/>
      <c r="N35" s="191"/>
      <c r="O35" s="191"/>
      <c r="P35" s="191"/>
      <c r="Q35" s="191"/>
      <c r="R35" s="191"/>
      <c r="S35" s="191"/>
      <c r="T35" s="192"/>
      <c r="U35" s="233"/>
    </row>
    <row r="36" spans="1:21" s="22" customFormat="1" ht="11.1" customHeight="1">
      <c r="A36" s="19" t="s">
        <v>47</v>
      </c>
      <c r="B36" s="20" t="e">
        <f>#REF!</f>
        <v>#REF!</v>
      </c>
      <c r="C36" s="20" t="s">
        <v>48</v>
      </c>
      <c r="D36" s="20" t="e">
        <f>#REF!</f>
        <v>#REF!</v>
      </c>
      <c r="E36" s="20" t="s">
        <v>47</v>
      </c>
      <c r="F36" s="20" t="e">
        <f>#REF!</f>
        <v>#REF!</v>
      </c>
      <c r="G36" s="20" t="s">
        <v>48</v>
      </c>
      <c r="H36" s="20" t="e">
        <f>#REF!</f>
        <v>#REF!</v>
      </c>
      <c r="I36" s="20" t="s">
        <v>47</v>
      </c>
      <c r="J36" s="20" t="e">
        <f>#REF!</f>
        <v>#REF!</v>
      </c>
      <c r="K36" s="20" t="s">
        <v>48</v>
      </c>
      <c r="L36" s="20" t="e">
        <f>#REF!</f>
        <v>#REF!</v>
      </c>
      <c r="M36" s="20" t="s">
        <v>47</v>
      </c>
      <c r="N36" s="20" t="e">
        <f>#REF!</f>
        <v>#REF!</v>
      </c>
      <c r="O36" s="20" t="s">
        <v>48</v>
      </c>
      <c r="P36" s="20" t="e">
        <f>#REF!</f>
        <v>#REF!</v>
      </c>
      <c r="Q36" s="20" t="s">
        <v>47</v>
      </c>
      <c r="R36" s="20" t="e">
        <f>#REF!</f>
        <v>#REF!</v>
      </c>
      <c r="S36" s="20" t="s">
        <v>48</v>
      </c>
      <c r="T36" s="21" t="e">
        <f>#REF!</f>
        <v>#REF!</v>
      </c>
      <c r="U36" s="234"/>
    </row>
    <row r="37" spans="1:21" s="22" customFormat="1" ht="11.1" customHeight="1" thickBot="1">
      <c r="A37" s="23" t="s">
        <v>49</v>
      </c>
      <c r="B37" s="24" t="e">
        <f>#REF!</f>
        <v>#REF!</v>
      </c>
      <c r="C37" s="24" t="s">
        <v>50</v>
      </c>
      <c r="D37" s="24" t="e">
        <f>#REF!</f>
        <v>#REF!</v>
      </c>
      <c r="E37" s="24" t="s">
        <v>49</v>
      </c>
      <c r="F37" s="24" t="e">
        <f>#REF!</f>
        <v>#REF!</v>
      </c>
      <c r="G37" s="24" t="s">
        <v>50</v>
      </c>
      <c r="H37" s="24" t="e">
        <f>#REF!</f>
        <v>#REF!</v>
      </c>
      <c r="I37" s="24" t="s">
        <v>49</v>
      </c>
      <c r="J37" s="24" t="e">
        <f>#REF!</f>
        <v>#REF!</v>
      </c>
      <c r="K37" s="24" t="s">
        <v>50</v>
      </c>
      <c r="L37" s="24" t="e">
        <f>#REF!</f>
        <v>#REF!</v>
      </c>
      <c r="M37" s="24" t="s">
        <v>49</v>
      </c>
      <c r="N37" s="24" t="e">
        <f>#REF!</f>
        <v>#REF!</v>
      </c>
      <c r="O37" s="24" t="s">
        <v>50</v>
      </c>
      <c r="P37" s="24" t="e">
        <f>#REF!</f>
        <v>#REF!</v>
      </c>
      <c r="Q37" s="24" t="s">
        <v>49</v>
      </c>
      <c r="R37" s="24" t="e">
        <f>#REF!</f>
        <v>#REF!</v>
      </c>
      <c r="S37" s="24" t="s">
        <v>50</v>
      </c>
      <c r="T37" s="25" t="e">
        <f>#REF!</f>
        <v>#REF!</v>
      </c>
      <c r="U37" s="234"/>
    </row>
    <row r="38" spans="1:21">
      <c r="A38" s="223"/>
      <c r="B38" s="224"/>
      <c r="C38" s="224"/>
      <c r="D38" s="225"/>
      <c r="E38" s="223"/>
      <c r="F38" s="224"/>
      <c r="G38" s="224"/>
      <c r="H38" s="225"/>
      <c r="I38" s="223"/>
      <c r="J38" s="224"/>
      <c r="K38" s="224"/>
      <c r="L38" s="225"/>
      <c r="M38" s="223"/>
      <c r="N38" s="224"/>
      <c r="O38" s="224"/>
      <c r="P38" s="225"/>
      <c r="Q38" s="223"/>
      <c r="R38" s="224"/>
      <c r="S38" s="224"/>
      <c r="T38" s="225"/>
      <c r="U38" s="234"/>
    </row>
    <row r="39" spans="1:21">
      <c r="A39" s="226"/>
      <c r="B39" s="227"/>
      <c r="C39" s="227"/>
      <c r="D39" s="228"/>
      <c r="E39" s="229"/>
      <c r="F39" s="227"/>
      <c r="G39" s="227"/>
      <c r="H39" s="228"/>
      <c r="I39" s="229"/>
      <c r="J39" s="227"/>
      <c r="K39" s="227"/>
      <c r="L39" s="228"/>
      <c r="M39" s="230"/>
      <c r="N39" s="230"/>
      <c r="O39" s="230"/>
      <c r="P39" s="230"/>
      <c r="Q39" s="230"/>
      <c r="R39" s="230"/>
      <c r="S39" s="230"/>
      <c r="T39" s="231"/>
      <c r="U39" s="235"/>
    </row>
    <row r="40" spans="1:21">
      <c r="A40" s="212"/>
      <c r="B40" s="213"/>
      <c r="C40" s="213"/>
      <c r="D40" s="214"/>
      <c r="E40" s="215"/>
      <c r="F40" s="213"/>
      <c r="G40" s="213"/>
      <c r="H40" s="214"/>
      <c r="I40" s="215"/>
      <c r="J40" s="213"/>
      <c r="K40" s="213"/>
      <c r="L40" s="214"/>
      <c r="M40" s="216"/>
      <c r="N40" s="216"/>
      <c r="O40" s="216"/>
      <c r="P40" s="216"/>
      <c r="Q40" s="216"/>
      <c r="R40" s="216"/>
      <c r="S40" s="216"/>
      <c r="T40" s="217"/>
      <c r="U40" s="193" t="s">
        <v>101</v>
      </c>
    </row>
    <row r="41" spans="1:21">
      <c r="A41" s="218"/>
      <c r="B41" s="219"/>
      <c r="C41" s="219"/>
      <c r="D41" s="220"/>
      <c r="E41" s="221"/>
      <c r="F41" s="219"/>
      <c r="G41" s="219"/>
      <c r="H41" s="220"/>
      <c r="I41" s="221"/>
      <c r="J41" s="219"/>
      <c r="K41" s="219"/>
      <c r="L41" s="220"/>
      <c r="M41" s="222"/>
      <c r="N41" s="222"/>
      <c r="O41" s="222"/>
      <c r="P41" s="222"/>
      <c r="Q41" s="222"/>
      <c r="R41" s="222"/>
      <c r="S41" s="222"/>
      <c r="T41" s="232"/>
      <c r="U41" s="194"/>
    </row>
    <row r="42" spans="1:21">
      <c r="A42" s="206"/>
      <c r="B42" s="207"/>
      <c r="C42" s="207"/>
      <c r="D42" s="208"/>
      <c r="E42" s="209"/>
      <c r="F42" s="207"/>
      <c r="G42" s="207"/>
      <c r="H42" s="208"/>
      <c r="I42" s="209"/>
      <c r="J42" s="207"/>
      <c r="K42" s="207"/>
      <c r="L42" s="208"/>
      <c r="M42" s="210"/>
      <c r="N42" s="210"/>
      <c r="O42" s="210"/>
      <c r="P42" s="210"/>
      <c r="Q42" s="210"/>
      <c r="R42" s="210"/>
      <c r="S42" s="210"/>
      <c r="T42" s="211"/>
      <c r="U42" s="193"/>
    </row>
    <row r="43" spans="1:21">
      <c r="A43" s="196"/>
      <c r="B43" s="197"/>
      <c r="C43" s="197"/>
      <c r="D43" s="198"/>
      <c r="E43" s="199"/>
      <c r="F43" s="197"/>
      <c r="G43" s="197"/>
      <c r="H43" s="198"/>
      <c r="I43" s="199"/>
      <c r="J43" s="197"/>
      <c r="K43" s="197"/>
      <c r="L43" s="198"/>
      <c r="M43" s="200"/>
      <c r="N43" s="200"/>
      <c r="O43" s="200"/>
      <c r="P43" s="200"/>
      <c r="Q43" s="200"/>
      <c r="R43" s="200"/>
      <c r="S43" s="200"/>
      <c r="T43" s="201"/>
      <c r="U43" s="194"/>
    </row>
    <row r="44" spans="1:21">
      <c r="A44" s="202"/>
      <c r="B44" s="203"/>
      <c r="C44" s="203"/>
      <c r="D44" s="204"/>
      <c r="E44" s="205"/>
      <c r="F44" s="203"/>
      <c r="G44" s="203"/>
      <c r="H44" s="204"/>
      <c r="I44" s="205"/>
      <c r="J44" s="203"/>
      <c r="K44" s="203"/>
      <c r="L44" s="204"/>
      <c r="M44" s="191"/>
      <c r="N44" s="191"/>
      <c r="O44" s="191"/>
      <c r="P44" s="191"/>
      <c r="Q44" s="191"/>
      <c r="R44" s="191"/>
      <c r="S44" s="191"/>
      <c r="T44" s="192"/>
      <c r="U44" s="194"/>
    </row>
    <row r="45" spans="1:21">
      <c r="A45" s="19" t="s">
        <v>102</v>
      </c>
      <c r="B45" s="20">
        <v>719.3</v>
      </c>
      <c r="C45" s="20" t="s">
        <v>48</v>
      </c>
      <c r="D45" s="20">
        <v>22.5</v>
      </c>
      <c r="E45" s="20" t="s">
        <v>102</v>
      </c>
      <c r="F45" s="20">
        <v>762.1</v>
      </c>
      <c r="G45" s="20" t="s">
        <v>48</v>
      </c>
      <c r="H45" s="20">
        <v>22.5</v>
      </c>
      <c r="I45" s="20" t="s">
        <v>102</v>
      </c>
      <c r="J45" s="20">
        <v>760.5</v>
      </c>
      <c r="K45" s="20" t="s">
        <v>48</v>
      </c>
      <c r="L45" s="20">
        <v>22.5</v>
      </c>
      <c r="M45" s="20" t="s">
        <v>102</v>
      </c>
      <c r="N45" s="20">
        <v>775.7</v>
      </c>
      <c r="O45" s="20" t="s">
        <v>48</v>
      </c>
      <c r="P45" s="20">
        <v>22.5</v>
      </c>
      <c r="Q45" s="20" t="s">
        <v>102</v>
      </c>
      <c r="R45" s="20">
        <v>730.5</v>
      </c>
      <c r="S45" s="20" t="s">
        <v>48</v>
      </c>
      <c r="T45" s="21">
        <v>22.5</v>
      </c>
      <c r="U45" s="194"/>
    </row>
    <row r="46" spans="1:21" ht="17.25" thickBot="1">
      <c r="A46" s="23" t="s">
        <v>49</v>
      </c>
      <c r="B46" s="24">
        <v>101</v>
      </c>
      <c r="C46" s="24" t="s">
        <v>50</v>
      </c>
      <c r="D46" s="24">
        <v>28.2</v>
      </c>
      <c r="E46" s="24" t="s">
        <v>49</v>
      </c>
      <c r="F46" s="24">
        <v>110.5</v>
      </c>
      <c r="G46" s="24" t="s">
        <v>50</v>
      </c>
      <c r="H46" s="24">
        <v>29.4</v>
      </c>
      <c r="I46" s="24" t="s">
        <v>49</v>
      </c>
      <c r="J46" s="24">
        <v>110</v>
      </c>
      <c r="K46" s="24" t="s">
        <v>50</v>
      </c>
      <c r="L46" s="24">
        <v>29.5</v>
      </c>
      <c r="M46" s="24" t="s">
        <v>49</v>
      </c>
      <c r="N46" s="24">
        <v>113.5</v>
      </c>
      <c r="O46" s="24" t="s">
        <v>50</v>
      </c>
      <c r="P46" s="24">
        <v>29.8</v>
      </c>
      <c r="Q46" s="24" t="s">
        <v>49</v>
      </c>
      <c r="R46" s="24">
        <v>103.5</v>
      </c>
      <c r="S46" s="24" t="s">
        <v>50</v>
      </c>
      <c r="T46" s="25">
        <v>28.5</v>
      </c>
      <c r="U46" s="195"/>
    </row>
  </sheetData>
  <mergeCells count="187"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A26:D26"/>
    <mergeCell ref="E26:H26"/>
    <mergeCell ref="I26:L26"/>
    <mergeCell ref="M26:P26"/>
    <mergeCell ref="Q26:T26"/>
    <mergeCell ref="U26:U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Q30:T30"/>
    <mergeCell ref="A31:D31"/>
    <mergeCell ref="E31:H31"/>
    <mergeCell ref="I31:L31"/>
    <mergeCell ref="M31:P31"/>
    <mergeCell ref="Q31:T31"/>
    <mergeCell ref="U28:U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U35:U39"/>
    <mergeCell ref="A38:D38"/>
    <mergeCell ref="E38:H38"/>
    <mergeCell ref="I38:L38"/>
    <mergeCell ref="M38:P38"/>
    <mergeCell ref="U33:U34"/>
    <mergeCell ref="A34:D34"/>
    <mergeCell ref="E34:H34"/>
    <mergeCell ref="I34:L34"/>
    <mergeCell ref="M34:P34"/>
    <mergeCell ref="Q34:T34"/>
    <mergeCell ref="Q38:T38"/>
    <mergeCell ref="A39:D39"/>
    <mergeCell ref="E39:H39"/>
    <mergeCell ref="I39:L39"/>
    <mergeCell ref="M39:P39"/>
    <mergeCell ref="Q39:T39"/>
    <mergeCell ref="Q41:T41"/>
    <mergeCell ref="A35:D35"/>
    <mergeCell ref="E35:H35"/>
    <mergeCell ref="I35:L35"/>
    <mergeCell ref="M35:P35"/>
    <mergeCell ref="Q35:T35"/>
    <mergeCell ref="A40:D40"/>
    <mergeCell ref="E40:H40"/>
    <mergeCell ref="I40:L40"/>
    <mergeCell ref="M40:P40"/>
    <mergeCell ref="Q40:T40"/>
    <mergeCell ref="U40:U41"/>
    <mergeCell ref="A41:D41"/>
    <mergeCell ref="E41:H41"/>
    <mergeCell ref="I41:L41"/>
    <mergeCell ref="M41:P41"/>
    <mergeCell ref="Q44:T44"/>
    <mergeCell ref="U42:U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A42:D42"/>
    <mergeCell ref="E42:H42"/>
    <mergeCell ref="I42:L42"/>
    <mergeCell ref="M42:P42"/>
    <mergeCell ref="Q42:T42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C914-A432-4AA6-AAEA-4C30483E26C8}">
  <dimension ref="A1:AK51"/>
  <sheetViews>
    <sheetView zoomScaleNormal="100" workbookViewId="0">
      <selection activeCell="C5" sqref="C5:E7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53" customWidth="1"/>
    <col min="5" max="5" width="4.625" style="34" customWidth="1"/>
    <col min="6" max="6" width="12.625" style="34" customWidth="1"/>
    <col min="7" max="7" width="4.625" style="153" customWidth="1"/>
    <col min="8" max="8" width="4.625" style="34" customWidth="1"/>
    <col min="9" max="9" width="12.625" style="34" customWidth="1"/>
    <col min="10" max="10" width="4.625" style="153" customWidth="1"/>
    <col min="11" max="11" width="4.625" style="34" customWidth="1"/>
    <col min="12" max="12" width="12.625" style="34" customWidth="1"/>
    <col min="13" max="13" width="4.625" style="153" customWidth="1"/>
    <col min="14" max="14" width="4.625" style="34" customWidth="1"/>
    <col min="15" max="15" width="12.625" style="34" customWidth="1"/>
    <col min="16" max="16" width="4.625" style="153" customWidth="1"/>
    <col min="17" max="17" width="4.625" style="34" customWidth="1"/>
    <col min="18" max="18" width="12.625" style="34" customWidth="1"/>
    <col min="19" max="19" width="4.625" style="153" customWidth="1"/>
    <col min="20" max="20" width="4.625" style="34" customWidth="1"/>
    <col min="21" max="21" width="5.625" style="34" customWidth="1"/>
    <col min="22" max="22" width="12.625" style="154" customWidth="1"/>
    <col min="23" max="23" width="12.625" style="155" customWidth="1"/>
    <col min="24" max="24" width="5.625" style="156" customWidth="1"/>
    <col min="25" max="25" width="6.625" style="34" hidden="1" customWidth="1"/>
    <col min="26" max="26" width="6" style="34" hidden="1" customWidth="1"/>
    <col min="27" max="27" width="5.5" style="38" hidden="1" customWidth="1"/>
    <col min="28" max="28" width="7.75" style="34" hidden="1" customWidth="1"/>
    <col min="29" max="29" width="8" style="34" hidden="1" customWidth="1"/>
    <col min="30" max="30" width="7.875" style="34" hidden="1" customWidth="1"/>
    <col min="31" max="31" width="7.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270" t="s">
        <v>103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8"/>
      <c r="AA1" s="30"/>
    </row>
    <row r="2" spans="1:37" ht="17.100000000000001" customHeight="1" thickBot="1">
      <c r="A2" s="31" t="s">
        <v>104</v>
      </c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105</v>
      </c>
      <c r="B3" s="40" t="s">
        <v>106</v>
      </c>
      <c r="C3" s="41" t="s">
        <v>107</v>
      </c>
      <c r="D3" s="42" t="s">
        <v>108</v>
      </c>
      <c r="E3" s="42" t="s">
        <v>109</v>
      </c>
      <c r="F3" s="41" t="s">
        <v>110</v>
      </c>
      <c r="G3" s="42" t="s">
        <v>108</v>
      </c>
      <c r="H3" s="42" t="s">
        <v>109</v>
      </c>
      <c r="I3" s="41" t="s">
        <v>111</v>
      </c>
      <c r="J3" s="42" t="s">
        <v>108</v>
      </c>
      <c r="K3" s="42" t="s">
        <v>109</v>
      </c>
      <c r="L3" s="41" t="s">
        <v>111</v>
      </c>
      <c r="M3" s="42" t="s">
        <v>108</v>
      </c>
      <c r="N3" s="42" t="s">
        <v>109</v>
      </c>
      <c r="O3" s="41" t="s">
        <v>111</v>
      </c>
      <c r="P3" s="42" t="s">
        <v>108</v>
      </c>
      <c r="Q3" s="42" t="s">
        <v>109</v>
      </c>
      <c r="R3" s="43" t="s">
        <v>112</v>
      </c>
      <c r="S3" s="42" t="s">
        <v>108</v>
      </c>
      <c r="T3" s="42" t="s">
        <v>109</v>
      </c>
      <c r="U3" s="44" t="s">
        <v>113</v>
      </c>
      <c r="V3" s="45" t="s">
        <v>114</v>
      </c>
      <c r="W3" s="46" t="s">
        <v>115</v>
      </c>
      <c r="X3" s="47" t="s">
        <v>116</v>
      </c>
      <c r="Y3" s="38"/>
      <c r="Z3" s="38"/>
      <c r="AG3" s="38"/>
    </row>
    <row r="4" spans="1:37" ht="17.100000000000001" customHeight="1">
      <c r="A4" s="48">
        <v>2</v>
      </c>
      <c r="B4" s="262"/>
      <c r="C4" s="49" t="str">
        <f>彰化菜單ok!A3</f>
        <v>白飯</v>
      </c>
      <c r="D4" s="50" t="s">
        <v>117</v>
      </c>
      <c r="E4" s="51"/>
      <c r="F4" s="49" t="str">
        <f>彰化菜單ok!A4</f>
        <v>香香雞(炸)</v>
      </c>
      <c r="G4" s="52" t="s">
        <v>118</v>
      </c>
      <c r="H4" s="51"/>
      <c r="I4" s="49" t="str">
        <f>彰化菜單ok!A5</f>
        <v>花瓜干丁(醃)(豆)</v>
      </c>
      <c r="J4" s="52" t="s">
        <v>119</v>
      </c>
      <c r="K4" s="51"/>
      <c r="L4" s="49" t="str">
        <f>彰化菜單ok!A6</f>
        <v>鐵板銀芽</v>
      </c>
      <c r="M4" s="52" t="s">
        <v>119</v>
      </c>
      <c r="N4" s="51"/>
      <c r="O4" s="49" t="str">
        <f>彰化菜單ok!A7</f>
        <v>深色蔬菜</v>
      </c>
      <c r="P4" s="52" t="s">
        <v>120</v>
      </c>
      <c r="Q4" s="51"/>
      <c r="R4" s="49" t="str">
        <f>彰化菜單ok!A8</f>
        <v>巧達濃湯(芡)</v>
      </c>
      <c r="S4" s="52" t="s">
        <v>119</v>
      </c>
      <c r="T4" s="53"/>
      <c r="U4" s="268"/>
      <c r="V4" s="54" t="s">
        <v>121</v>
      </c>
      <c r="W4" s="55" t="s">
        <v>122</v>
      </c>
      <c r="X4" s="56">
        <v>6.2</v>
      </c>
      <c r="AB4" s="34" t="s">
        <v>123</v>
      </c>
      <c r="AC4" s="34" t="s">
        <v>124</v>
      </c>
      <c r="AD4" s="34" t="s">
        <v>125</v>
      </c>
      <c r="AE4" s="34" t="s">
        <v>126</v>
      </c>
      <c r="AG4" s="38"/>
    </row>
    <row r="5" spans="1:37" ht="17.100000000000001" customHeight="1">
      <c r="A5" s="57" t="s">
        <v>127</v>
      </c>
      <c r="B5" s="262"/>
      <c r="C5" s="63" t="s">
        <v>128</v>
      </c>
      <c r="D5" s="65"/>
      <c r="E5" s="159">
        <v>120</v>
      </c>
      <c r="F5" s="61" t="s">
        <v>129</v>
      </c>
      <c r="G5" s="62"/>
      <c r="H5" s="62">
        <v>60</v>
      </c>
      <c r="I5" s="63" t="s">
        <v>130</v>
      </c>
      <c r="J5" s="64" t="s">
        <v>131</v>
      </c>
      <c r="K5" s="61">
        <v>35</v>
      </c>
      <c r="L5" s="63" t="s">
        <v>132</v>
      </c>
      <c r="M5" s="62"/>
      <c r="N5" s="65">
        <v>60</v>
      </c>
      <c r="O5" s="66" t="s">
        <v>133</v>
      </c>
      <c r="P5" s="62"/>
      <c r="Q5" s="67">
        <v>100</v>
      </c>
      <c r="R5" s="63" t="s">
        <v>134</v>
      </c>
      <c r="S5" s="62"/>
      <c r="T5" s="65">
        <v>10</v>
      </c>
      <c r="U5" s="264"/>
      <c r="V5" s="68">
        <f>X4*15+X6*5</f>
        <v>103</v>
      </c>
      <c r="W5" s="69" t="s">
        <v>135</v>
      </c>
      <c r="X5" s="70">
        <v>2</v>
      </c>
      <c r="Y5" s="35"/>
      <c r="Z5" s="38" t="s">
        <v>136</v>
      </c>
      <c r="AA5" s="38">
        <v>5.4</v>
      </c>
      <c r="AB5" s="38">
        <f>AA5*2</f>
        <v>10.8</v>
      </c>
      <c r="AC5" s="38"/>
      <c r="AD5" s="38">
        <f>AA5*15</f>
        <v>81</v>
      </c>
      <c r="AE5" s="38">
        <f>AB5*4+AD5*4</f>
        <v>367.2</v>
      </c>
      <c r="AF5" s="38"/>
      <c r="AG5" s="38"/>
      <c r="AH5" s="38"/>
      <c r="AI5" s="38"/>
      <c r="AJ5" s="38"/>
      <c r="AK5" s="38"/>
    </row>
    <row r="6" spans="1:37" ht="17.100000000000001" customHeight="1">
      <c r="A6" s="57">
        <v>13</v>
      </c>
      <c r="B6" s="262"/>
      <c r="C6" s="74"/>
      <c r="D6" s="75"/>
      <c r="E6" s="162"/>
      <c r="F6" s="74"/>
      <c r="G6" s="75"/>
      <c r="H6" s="75"/>
      <c r="I6" s="76" t="s">
        <v>138</v>
      </c>
      <c r="J6" s="77" t="s">
        <v>139</v>
      </c>
      <c r="K6" s="75">
        <v>10</v>
      </c>
      <c r="L6" s="76" t="s">
        <v>140</v>
      </c>
      <c r="M6" s="75"/>
      <c r="N6" s="78">
        <v>10</v>
      </c>
      <c r="O6" s="79"/>
      <c r="P6" s="75"/>
      <c r="Q6" s="79"/>
      <c r="R6" s="78" t="s">
        <v>141</v>
      </c>
      <c r="S6" s="75"/>
      <c r="T6" s="78">
        <v>20</v>
      </c>
      <c r="U6" s="264"/>
      <c r="V6" s="80" t="s">
        <v>91</v>
      </c>
      <c r="W6" s="81" t="s">
        <v>142</v>
      </c>
      <c r="X6" s="70">
        <v>2</v>
      </c>
      <c r="Z6" s="82" t="s">
        <v>143</v>
      </c>
      <c r="AA6" s="38">
        <v>2</v>
      </c>
      <c r="AB6" s="83">
        <f>AA6*7</f>
        <v>14</v>
      </c>
      <c r="AC6" s="38">
        <f>AA6*5</f>
        <v>10</v>
      </c>
      <c r="AD6" s="38" t="s">
        <v>144</v>
      </c>
      <c r="AE6" s="84">
        <f>AB6*4+AC6*9</f>
        <v>146</v>
      </c>
      <c r="AF6" s="82"/>
      <c r="AG6" s="38"/>
      <c r="AH6" s="83"/>
      <c r="AI6" s="38"/>
      <c r="AJ6" s="38"/>
      <c r="AK6" s="84"/>
    </row>
    <row r="7" spans="1:37" ht="17.100000000000001" customHeight="1">
      <c r="A7" s="57" t="s">
        <v>145</v>
      </c>
      <c r="B7" s="262"/>
      <c r="C7" s="77"/>
      <c r="D7" s="75"/>
      <c r="E7" s="162"/>
      <c r="F7" s="74"/>
      <c r="G7" s="75"/>
      <c r="H7" s="75"/>
      <c r="I7" s="76" t="s">
        <v>146</v>
      </c>
      <c r="J7" s="75"/>
      <c r="K7" s="75">
        <v>5</v>
      </c>
      <c r="L7" s="78" t="s">
        <v>147</v>
      </c>
      <c r="M7" s="75"/>
      <c r="N7" s="78">
        <v>5</v>
      </c>
      <c r="O7" s="79"/>
      <c r="P7" s="75"/>
      <c r="Q7" s="79"/>
      <c r="R7" s="76" t="s">
        <v>140</v>
      </c>
      <c r="S7" s="75"/>
      <c r="T7" s="78">
        <v>10</v>
      </c>
      <c r="U7" s="264"/>
      <c r="V7" s="68">
        <f>X5*5+X7*5</f>
        <v>22.5</v>
      </c>
      <c r="W7" s="81" t="s">
        <v>148</v>
      </c>
      <c r="X7" s="70">
        <v>2.5</v>
      </c>
      <c r="Y7" s="35"/>
      <c r="Z7" s="34" t="s">
        <v>149</v>
      </c>
      <c r="AA7" s="38">
        <v>1.7</v>
      </c>
      <c r="AB7" s="38">
        <f>AA7*1</f>
        <v>1.7</v>
      </c>
      <c r="AC7" s="38" t="s">
        <v>144</v>
      </c>
      <c r="AD7" s="38">
        <f>AA7*5</f>
        <v>8.5</v>
      </c>
      <c r="AE7" s="38">
        <f>AB7*4+AD7*4</f>
        <v>40.799999999999997</v>
      </c>
      <c r="AG7" s="38"/>
      <c r="AH7" s="38"/>
      <c r="AI7" s="38"/>
      <c r="AJ7" s="38"/>
      <c r="AK7" s="38"/>
    </row>
    <row r="8" spans="1:37" ht="17.100000000000001" customHeight="1">
      <c r="A8" s="266" t="s">
        <v>150</v>
      </c>
      <c r="B8" s="262"/>
      <c r="C8" s="79"/>
      <c r="D8" s="79"/>
      <c r="E8" s="85"/>
      <c r="F8" s="74"/>
      <c r="G8" s="75"/>
      <c r="H8" s="75"/>
      <c r="I8" s="78" t="s">
        <v>151</v>
      </c>
      <c r="J8" s="75"/>
      <c r="K8" s="75">
        <v>1</v>
      </c>
      <c r="L8" s="78" t="s">
        <v>152</v>
      </c>
      <c r="M8" s="75"/>
      <c r="N8" s="78">
        <v>3</v>
      </c>
      <c r="O8" s="79"/>
      <c r="P8" s="75"/>
      <c r="Q8" s="79"/>
      <c r="R8" s="86"/>
      <c r="S8" s="75"/>
      <c r="T8" s="78"/>
      <c r="U8" s="264"/>
      <c r="V8" s="80" t="s">
        <v>153</v>
      </c>
      <c r="W8" s="81" t="s">
        <v>154</v>
      </c>
      <c r="X8" s="70"/>
      <c r="Z8" s="34" t="s">
        <v>155</v>
      </c>
      <c r="AA8" s="38">
        <v>2.5</v>
      </c>
      <c r="AB8" s="38"/>
      <c r="AC8" s="38">
        <f>AA8*5</f>
        <v>12.5</v>
      </c>
      <c r="AD8" s="38" t="s">
        <v>144</v>
      </c>
      <c r="AE8" s="38">
        <f>AC8*9</f>
        <v>112.5</v>
      </c>
      <c r="AG8" s="38"/>
      <c r="AH8" s="38"/>
      <c r="AI8" s="38"/>
      <c r="AJ8" s="38"/>
      <c r="AK8" s="38"/>
    </row>
    <row r="9" spans="1:37" ht="17.100000000000001" customHeight="1">
      <c r="A9" s="267"/>
      <c r="B9" s="262"/>
      <c r="C9" s="87"/>
      <c r="D9" s="87"/>
      <c r="E9" s="79"/>
      <c r="F9" s="75"/>
      <c r="G9" s="75"/>
      <c r="H9" s="88"/>
      <c r="I9" s="74"/>
      <c r="J9" s="75"/>
      <c r="K9" s="88"/>
      <c r="L9" s="75"/>
      <c r="M9" s="75"/>
      <c r="N9" s="75"/>
      <c r="O9" s="87"/>
      <c r="P9" s="75"/>
      <c r="Q9" s="87"/>
      <c r="R9" s="86"/>
      <c r="S9" s="75"/>
      <c r="T9" s="78"/>
      <c r="U9" s="264"/>
      <c r="V9" s="68">
        <f>X4*2+X5*7+X6*1</f>
        <v>28.4</v>
      </c>
      <c r="W9" s="89" t="s">
        <v>156</v>
      </c>
      <c r="X9" s="90"/>
      <c r="Y9" s="35"/>
      <c r="Z9" s="34" t="s">
        <v>157</v>
      </c>
      <c r="AD9" s="34">
        <f>AA9*15</f>
        <v>0</v>
      </c>
      <c r="AG9" s="38"/>
    </row>
    <row r="10" spans="1:37" ht="17.100000000000001" customHeight="1">
      <c r="A10" s="91" t="s">
        <v>158</v>
      </c>
      <c r="B10" s="92"/>
      <c r="C10" s="79"/>
      <c r="D10" s="93"/>
      <c r="E10" s="79"/>
      <c r="F10" s="79"/>
      <c r="G10" s="93"/>
      <c r="H10" s="79"/>
      <c r="I10" s="79"/>
      <c r="J10" s="93"/>
      <c r="K10" s="79"/>
      <c r="L10" s="79"/>
      <c r="M10" s="93"/>
      <c r="N10" s="79"/>
      <c r="O10" s="79"/>
      <c r="P10" s="93"/>
      <c r="Q10" s="79"/>
      <c r="R10" s="79"/>
      <c r="S10" s="93"/>
      <c r="T10" s="94"/>
      <c r="U10" s="264"/>
      <c r="V10" s="80" t="s">
        <v>159</v>
      </c>
      <c r="W10" s="95"/>
      <c r="X10" s="70"/>
      <c r="AB10" s="34">
        <f>SUM(AB5:AB9)</f>
        <v>26.5</v>
      </c>
      <c r="AC10" s="34">
        <f>SUM(AC5:AC9)</f>
        <v>22.5</v>
      </c>
      <c r="AD10" s="34">
        <f>SUM(AD5:AD9)</f>
        <v>89.5</v>
      </c>
      <c r="AE10" s="34">
        <f>AB10*4+AC10*9+AD10*4</f>
        <v>666.5</v>
      </c>
      <c r="AG10" s="38"/>
    </row>
    <row r="11" spans="1:37" ht="17.100000000000001" customHeight="1">
      <c r="A11" s="96"/>
      <c r="B11" s="97"/>
      <c r="C11" s="98"/>
      <c r="D11" s="98"/>
      <c r="E11" s="99"/>
      <c r="F11" s="99"/>
      <c r="G11" s="98"/>
      <c r="H11" s="99"/>
      <c r="I11" s="99"/>
      <c r="J11" s="98"/>
      <c r="K11" s="99"/>
      <c r="L11" s="99"/>
      <c r="M11" s="98"/>
      <c r="N11" s="99"/>
      <c r="O11" s="99"/>
      <c r="P11" s="98"/>
      <c r="Q11" s="99"/>
      <c r="R11" s="99"/>
      <c r="S11" s="98"/>
      <c r="T11" s="99"/>
      <c r="U11" s="269"/>
      <c r="V11" s="100">
        <f>V5*4+V7*9+V9*4</f>
        <v>728.1</v>
      </c>
      <c r="W11" s="101"/>
      <c r="X11" s="102"/>
      <c r="Y11" s="35"/>
      <c r="AB11" s="103">
        <f>AB10*4/AE10</f>
        <v>0.15903975993998501</v>
      </c>
      <c r="AC11" s="103">
        <f>AC10*9/AE10</f>
        <v>0.30382595648912231</v>
      </c>
      <c r="AD11" s="103">
        <f>AD10*4/AE10</f>
        <v>0.53713428357089277</v>
      </c>
    </row>
    <row r="12" spans="1:37" ht="17.100000000000001" customHeight="1">
      <c r="A12" s="48">
        <v>2</v>
      </c>
      <c r="B12" s="262"/>
      <c r="C12" s="49" t="str">
        <f>彰化菜單ok!E3</f>
        <v>糙米飯</v>
      </c>
      <c r="D12" s="50" t="s">
        <v>117</v>
      </c>
      <c r="E12" s="51"/>
      <c r="F12" s="49" t="str">
        <f>彰化菜單ok!E4</f>
        <v>五味魚(海)</v>
      </c>
      <c r="G12" s="52" t="s">
        <v>119</v>
      </c>
      <c r="H12" s="51"/>
      <c r="I12" s="49" t="str">
        <f>彰化菜單ok!E5</f>
        <v>紅燒豆腐(豆)</v>
      </c>
      <c r="J12" s="52" t="s">
        <v>160</v>
      </c>
      <c r="K12" s="51"/>
      <c r="L12" s="49" t="str">
        <f>彰化菜單ok!E6</f>
        <v>培根花菜(加)</v>
      </c>
      <c r="M12" s="52" t="s">
        <v>119</v>
      </c>
      <c r="N12" s="51"/>
      <c r="O12" s="49" t="str">
        <f>彰化菜單ok!E7</f>
        <v>淺色蔬菜</v>
      </c>
      <c r="P12" s="52" t="s">
        <v>120</v>
      </c>
      <c r="Q12" s="51"/>
      <c r="R12" s="49" t="str">
        <f>彰化菜單ok!E8</f>
        <v>結頭豚骨湯</v>
      </c>
      <c r="S12" s="52" t="s">
        <v>119</v>
      </c>
      <c r="T12" s="53"/>
      <c r="U12" s="268"/>
      <c r="V12" s="54" t="s">
        <v>121</v>
      </c>
      <c r="W12" s="55" t="s">
        <v>122</v>
      </c>
      <c r="X12" s="56">
        <v>6</v>
      </c>
      <c r="AG12" s="38"/>
    </row>
    <row r="13" spans="1:37" ht="17.100000000000001" customHeight="1">
      <c r="A13" s="57" t="s">
        <v>127</v>
      </c>
      <c r="B13" s="262"/>
      <c r="C13" s="58" t="s">
        <v>128</v>
      </c>
      <c r="D13" s="59"/>
      <c r="E13" s="60">
        <v>80</v>
      </c>
      <c r="F13" s="63" t="s">
        <v>161</v>
      </c>
      <c r="G13" s="64" t="s">
        <v>162</v>
      </c>
      <c r="H13" s="65">
        <v>65</v>
      </c>
      <c r="I13" s="63" t="s">
        <v>163</v>
      </c>
      <c r="J13" s="64" t="s">
        <v>131</v>
      </c>
      <c r="K13" s="65">
        <v>40</v>
      </c>
      <c r="L13" s="63" t="s">
        <v>164</v>
      </c>
      <c r="M13" s="65"/>
      <c r="N13" s="65">
        <v>50</v>
      </c>
      <c r="O13" s="66" t="s">
        <v>133</v>
      </c>
      <c r="P13" s="62"/>
      <c r="Q13" s="67">
        <v>100</v>
      </c>
      <c r="R13" s="63" t="s">
        <v>165</v>
      </c>
      <c r="S13" s="65"/>
      <c r="T13" s="65">
        <v>30</v>
      </c>
      <c r="U13" s="264"/>
      <c r="V13" s="68">
        <f t="shared" ref="V13" si="0">X12*15+X14*5</f>
        <v>100</v>
      </c>
      <c r="W13" s="69" t="s">
        <v>135</v>
      </c>
      <c r="X13" s="70">
        <v>2</v>
      </c>
      <c r="Y13" s="35"/>
      <c r="Z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ht="17.100000000000001" customHeight="1">
      <c r="A14" s="57">
        <v>14</v>
      </c>
      <c r="B14" s="262"/>
      <c r="C14" s="71" t="s">
        <v>166</v>
      </c>
      <c r="D14" s="72"/>
      <c r="E14" s="73">
        <v>40</v>
      </c>
      <c r="F14" s="76" t="s">
        <v>167</v>
      </c>
      <c r="G14" s="78"/>
      <c r="H14" s="78">
        <v>5</v>
      </c>
      <c r="I14" s="74" t="s">
        <v>168</v>
      </c>
      <c r="J14" s="78"/>
      <c r="K14" s="78">
        <v>5</v>
      </c>
      <c r="L14" s="76" t="s">
        <v>169</v>
      </c>
      <c r="M14" s="77" t="s">
        <v>170</v>
      </c>
      <c r="N14" s="78">
        <v>3</v>
      </c>
      <c r="O14" s="79"/>
      <c r="P14" s="75"/>
      <c r="Q14" s="79"/>
      <c r="R14" s="77" t="s">
        <v>171</v>
      </c>
      <c r="S14" s="78"/>
      <c r="T14" s="78">
        <v>5</v>
      </c>
      <c r="U14" s="264"/>
      <c r="V14" s="80" t="s">
        <v>91</v>
      </c>
      <c r="W14" s="81" t="s">
        <v>142</v>
      </c>
      <c r="X14" s="70">
        <v>2</v>
      </c>
      <c r="Z14" s="82"/>
      <c r="AB14" s="83"/>
      <c r="AC14" s="38"/>
      <c r="AD14" s="38"/>
      <c r="AE14" s="84"/>
      <c r="AF14" s="82"/>
      <c r="AG14" s="38"/>
      <c r="AH14" s="83"/>
      <c r="AI14" s="38"/>
      <c r="AJ14" s="38"/>
      <c r="AK14" s="84"/>
    </row>
    <row r="15" spans="1:37" ht="17.100000000000001" customHeight="1">
      <c r="A15" s="57" t="s">
        <v>145</v>
      </c>
      <c r="B15" s="262"/>
      <c r="C15" s="79"/>
      <c r="D15" s="75"/>
      <c r="E15" s="85"/>
      <c r="F15" s="74"/>
      <c r="G15" s="75"/>
      <c r="H15" s="75"/>
      <c r="I15" s="77" t="s">
        <v>147</v>
      </c>
      <c r="J15" s="75"/>
      <c r="K15" s="75">
        <v>5</v>
      </c>
      <c r="L15" s="77" t="s">
        <v>147</v>
      </c>
      <c r="M15" s="75"/>
      <c r="N15" s="75">
        <v>5</v>
      </c>
      <c r="O15" s="79"/>
      <c r="P15" s="75"/>
      <c r="Q15" s="79"/>
      <c r="R15" s="74" t="s">
        <v>172</v>
      </c>
      <c r="S15" s="75"/>
      <c r="T15" s="75">
        <v>5</v>
      </c>
      <c r="U15" s="264"/>
      <c r="V15" s="68">
        <f t="shared" ref="V15" si="1">X13*5+X15*5</f>
        <v>22.5</v>
      </c>
      <c r="W15" s="81" t="s">
        <v>148</v>
      </c>
      <c r="X15" s="70">
        <v>2.5</v>
      </c>
      <c r="Y15" s="35"/>
      <c r="AB15" s="38"/>
      <c r="AC15" s="38"/>
      <c r="AD15" s="38"/>
      <c r="AE15" s="38"/>
      <c r="AG15" s="38"/>
      <c r="AH15" s="38"/>
      <c r="AI15" s="38"/>
      <c r="AJ15" s="38"/>
      <c r="AK15" s="38"/>
    </row>
    <row r="16" spans="1:37" ht="17.100000000000001" customHeight="1">
      <c r="A16" s="266" t="s">
        <v>173</v>
      </c>
      <c r="B16" s="262"/>
      <c r="C16" s="74"/>
      <c r="D16" s="75"/>
      <c r="E16" s="85"/>
      <c r="F16" s="74"/>
      <c r="G16" s="75"/>
      <c r="H16" s="104"/>
      <c r="I16" s="77"/>
      <c r="J16" s="75"/>
      <c r="K16" s="75"/>
      <c r="L16" s="76" t="s">
        <v>174</v>
      </c>
      <c r="M16" s="75"/>
      <c r="N16" s="75">
        <v>3</v>
      </c>
      <c r="O16" s="79"/>
      <c r="P16" s="75"/>
      <c r="Q16" s="79"/>
      <c r="R16" s="74"/>
      <c r="S16" s="75"/>
      <c r="T16" s="75"/>
      <c r="U16" s="264"/>
      <c r="V16" s="80" t="s">
        <v>153</v>
      </c>
      <c r="W16" s="81" t="s">
        <v>154</v>
      </c>
      <c r="X16" s="70"/>
      <c r="AB16" s="38"/>
      <c r="AC16" s="38"/>
      <c r="AD16" s="38"/>
      <c r="AE16" s="38"/>
      <c r="AG16" s="38"/>
      <c r="AH16" s="38"/>
      <c r="AI16" s="38"/>
      <c r="AJ16" s="38"/>
      <c r="AK16" s="38"/>
    </row>
    <row r="17" spans="1:37" ht="17.100000000000001" customHeight="1">
      <c r="A17" s="267"/>
      <c r="B17" s="262"/>
      <c r="C17" s="93"/>
      <c r="D17" s="93"/>
      <c r="E17" s="79"/>
      <c r="F17" s="79"/>
      <c r="G17" s="93"/>
      <c r="H17" s="79"/>
      <c r="I17" s="78"/>
      <c r="J17" s="93"/>
      <c r="K17" s="78"/>
      <c r="L17" s="77"/>
      <c r="M17" s="93"/>
      <c r="N17" s="75"/>
      <c r="O17" s="79"/>
      <c r="P17" s="93"/>
      <c r="Q17" s="79"/>
      <c r="R17" s="74"/>
      <c r="S17" s="93"/>
      <c r="T17" s="93"/>
      <c r="U17" s="264"/>
      <c r="V17" s="68">
        <f t="shared" ref="V17" si="2">X12*2+X13*7+X14*1</f>
        <v>28</v>
      </c>
      <c r="W17" s="89" t="s">
        <v>156</v>
      </c>
      <c r="X17" s="90"/>
      <c r="Y17" s="35"/>
      <c r="AG17" s="38"/>
    </row>
    <row r="18" spans="1:37" ht="17.100000000000001" customHeight="1">
      <c r="A18" s="91" t="s">
        <v>158</v>
      </c>
      <c r="B18" s="92"/>
      <c r="C18" s="93"/>
      <c r="D18" s="93"/>
      <c r="E18" s="79"/>
      <c r="F18" s="79"/>
      <c r="G18" s="93"/>
      <c r="H18" s="79"/>
      <c r="I18" s="76"/>
      <c r="J18" s="93"/>
      <c r="K18" s="78"/>
      <c r="L18" s="73"/>
      <c r="M18" s="93"/>
      <c r="N18" s="105"/>
      <c r="O18" s="79"/>
      <c r="P18" s="93"/>
      <c r="Q18" s="79"/>
      <c r="R18" s="79"/>
      <c r="S18" s="93"/>
      <c r="T18" s="93"/>
      <c r="U18" s="264"/>
      <c r="V18" s="80" t="s">
        <v>159</v>
      </c>
      <c r="W18" s="95"/>
      <c r="X18" s="70"/>
      <c r="AG18" s="38"/>
    </row>
    <row r="19" spans="1:37" ht="17.100000000000001" customHeight="1">
      <c r="A19" s="106"/>
      <c r="B19" s="107"/>
      <c r="C19" s="93"/>
      <c r="D19" s="93"/>
      <c r="E19" s="79"/>
      <c r="F19" s="79"/>
      <c r="G19" s="93"/>
      <c r="H19" s="79"/>
      <c r="I19" s="79"/>
      <c r="J19" s="93"/>
      <c r="K19" s="79"/>
      <c r="L19" s="79"/>
      <c r="M19" s="93"/>
      <c r="N19" s="79"/>
      <c r="O19" s="79"/>
      <c r="P19" s="93"/>
      <c r="Q19" s="79"/>
      <c r="R19" s="79"/>
      <c r="S19" s="93"/>
      <c r="T19" s="79"/>
      <c r="U19" s="269"/>
      <c r="V19" s="100">
        <f t="shared" ref="V19" si="3">V13*4+V15*9+V17*4</f>
        <v>714.5</v>
      </c>
      <c r="W19" s="108"/>
      <c r="X19" s="90"/>
      <c r="Y19" s="35"/>
      <c r="AB19" s="103"/>
      <c r="AC19" s="103"/>
      <c r="AD19" s="103"/>
    </row>
    <row r="20" spans="1:37" ht="17.100000000000001" customHeight="1">
      <c r="A20" s="48">
        <v>2</v>
      </c>
      <c r="B20" s="262"/>
      <c r="C20" s="109" t="str">
        <f>彰化菜單ok!I3</f>
        <v>白飯</v>
      </c>
      <c r="D20" s="50" t="s">
        <v>117</v>
      </c>
      <c r="E20" s="109"/>
      <c r="F20" s="109" t="str">
        <f>彰化菜單ok!I4</f>
        <v>麻香肉片</v>
      </c>
      <c r="G20" s="110" t="s">
        <v>119</v>
      </c>
      <c r="H20" s="109"/>
      <c r="I20" s="109" t="str">
        <f>彰化菜單ok!I5</f>
        <v>開陽高麗(海)</v>
      </c>
      <c r="J20" s="110" t="s">
        <v>119</v>
      </c>
      <c r="K20" s="111"/>
      <c r="L20" s="109" t="str">
        <f>彰化菜單ok!I6</f>
        <v>紅顏炒蛋</v>
      </c>
      <c r="M20" s="52" t="s">
        <v>119</v>
      </c>
      <c r="N20" s="112"/>
      <c r="O20" s="109" t="str">
        <f>彰化菜單ok!I7</f>
        <v>深色蔬菜</v>
      </c>
      <c r="P20" s="52" t="s">
        <v>120</v>
      </c>
      <c r="Q20" s="109"/>
      <c r="R20" s="109" t="str">
        <f>彰化菜單ok!I8</f>
        <v>薑絲海芽湯</v>
      </c>
      <c r="S20" s="52" t="s">
        <v>119</v>
      </c>
      <c r="T20" s="53"/>
      <c r="U20" s="268"/>
      <c r="V20" s="54" t="s">
        <v>121</v>
      </c>
      <c r="W20" s="55" t="s">
        <v>122</v>
      </c>
      <c r="X20" s="56">
        <v>6</v>
      </c>
      <c r="AG20" s="38"/>
    </row>
    <row r="21" spans="1:37" ht="17.100000000000001" customHeight="1">
      <c r="A21" s="57" t="s">
        <v>127</v>
      </c>
      <c r="B21" s="262"/>
      <c r="C21" s="58" t="s">
        <v>128</v>
      </c>
      <c r="D21" s="59"/>
      <c r="E21" s="60">
        <v>120</v>
      </c>
      <c r="F21" s="63" t="s">
        <v>175</v>
      </c>
      <c r="G21" s="65"/>
      <c r="H21" s="65">
        <v>45</v>
      </c>
      <c r="I21" s="65" t="s">
        <v>176</v>
      </c>
      <c r="J21" s="65"/>
      <c r="K21" s="65">
        <v>80</v>
      </c>
      <c r="L21" s="63" t="s">
        <v>177</v>
      </c>
      <c r="M21" s="65"/>
      <c r="N21" s="65">
        <v>35</v>
      </c>
      <c r="O21" s="66" t="s">
        <v>133</v>
      </c>
      <c r="P21" s="62"/>
      <c r="Q21" s="67">
        <v>100</v>
      </c>
      <c r="R21" s="113" t="s">
        <v>178</v>
      </c>
      <c r="S21" s="65"/>
      <c r="T21" s="65">
        <v>5</v>
      </c>
      <c r="U21" s="264"/>
      <c r="V21" s="68">
        <f t="shared" ref="V21" si="4">X20*15+X22*5</f>
        <v>102</v>
      </c>
      <c r="W21" s="69" t="s">
        <v>135</v>
      </c>
      <c r="X21" s="70">
        <v>2</v>
      </c>
      <c r="Y21" s="35"/>
      <c r="Z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ht="17.100000000000001" customHeight="1">
      <c r="A22" s="57">
        <v>15</v>
      </c>
      <c r="B22" s="262"/>
      <c r="C22" s="74"/>
      <c r="D22" s="75"/>
      <c r="E22" s="73"/>
      <c r="F22" s="74" t="s">
        <v>179</v>
      </c>
      <c r="G22" s="75"/>
      <c r="H22" s="75">
        <v>20</v>
      </c>
      <c r="I22" s="74" t="s">
        <v>147</v>
      </c>
      <c r="J22" s="75"/>
      <c r="K22" s="75">
        <v>10</v>
      </c>
      <c r="L22" s="76" t="s">
        <v>140</v>
      </c>
      <c r="M22" s="75"/>
      <c r="N22" s="75">
        <v>5</v>
      </c>
      <c r="O22" s="79"/>
      <c r="P22" s="75"/>
      <c r="Q22" s="79"/>
      <c r="R22" s="114" t="s">
        <v>180</v>
      </c>
      <c r="S22" s="75"/>
      <c r="T22" s="75">
        <v>1</v>
      </c>
      <c r="U22" s="264"/>
      <c r="V22" s="80" t="s">
        <v>91</v>
      </c>
      <c r="W22" s="81" t="s">
        <v>142</v>
      </c>
      <c r="X22" s="70">
        <v>2.4</v>
      </c>
      <c r="Z22" s="82"/>
      <c r="AB22" s="83"/>
      <c r="AC22" s="38"/>
      <c r="AD22" s="38"/>
      <c r="AE22" s="84"/>
      <c r="AF22" s="82"/>
      <c r="AG22" s="38"/>
      <c r="AH22" s="84"/>
    </row>
    <row r="23" spans="1:37" ht="17.100000000000001" customHeight="1">
      <c r="A23" s="57" t="s">
        <v>145</v>
      </c>
      <c r="B23" s="262"/>
      <c r="C23" s="74"/>
      <c r="D23" s="75"/>
      <c r="E23" s="73"/>
      <c r="F23" s="74" t="s">
        <v>181</v>
      </c>
      <c r="G23" s="75"/>
      <c r="H23" s="75">
        <v>1</v>
      </c>
      <c r="I23" s="74" t="s">
        <v>182</v>
      </c>
      <c r="J23" s="77" t="s">
        <v>162</v>
      </c>
      <c r="K23" s="75">
        <v>0.1</v>
      </c>
      <c r="L23" s="77" t="s">
        <v>147</v>
      </c>
      <c r="M23" s="75"/>
      <c r="N23" s="75">
        <v>10</v>
      </c>
      <c r="O23" s="79"/>
      <c r="P23" s="75"/>
      <c r="Q23" s="79"/>
      <c r="R23" s="114" t="s">
        <v>177</v>
      </c>
      <c r="S23" s="75"/>
      <c r="T23" s="75">
        <v>5</v>
      </c>
      <c r="U23" s="264"/>
      <c r="V23" s="68">
        <f t="shared" ref="V23" si="5">X21*5+X23*5</f>
        <v>22.5</v>
      </c>
      <c r="W23" s="81" t="s">
        <v>148</v>
      </c>
      <c r="X23" s="70">
        <v>2.5</v>
      </c>
      <c r="Y23" s="35"/>
      <c r="AB23" s="38"/>
      <c r="AC23" s="38"/>
      <c r="AD23" s="38"/>
      <c r="AE23" s="38"/>
      <c r="AG23" s="38"/>
      <c r="AH23" s="38"/>
    </row>
    <row r="24" spans="1:37" ht="17.100000000000001" customHeight="1">
      <c r="A24" s="266" t="s">
        <v>183</v>
      </c>
      <c r="B24" s="262"/>
      <c r="C24" s="75"/>
      <c r="D24" s="75"/>
      <c r="E24" s="73"/>
      <c r="F24" s="115"/>
      <c r="G24" s="93"/>
      <c r="H24" s="93"/>
      <c r="I24" s="115" t="s">
        <v>174</v>
      </c>
      <c r="J24" s="93"/>
      <c r="K24" s="75">
        <v>5</v>
      </c>
      <c r="L24" s="76"/>
      <c r="M24" s="93"/>
      <c r="N24" s="93"/>
      <c r="O24" s="79"/>
      <c r="P24" s="75"/>
      <c r="Q24" s="79"/>
      <c r="R24" s="116"/>
      <c r="S24" s="93"/>
      <c r="T24" s="93"/>
      <c r="U24" s="264"/>
      <c r="V24" s="80" t="s">
        <v>153</v>
      </c>
      <c r="W24" s="81" t="s">
        <v>154</v>
      </c>
      <c r="X24" s="70"/>
      <c r="AB24" s="38"/>
      <c r="AC24" s="38"/>
      <c r="AD24" s="38"/>
      <c r="AE24" s="38"/>
      <c r="AG24" s="38"/>
      <c r="AH24" s="38"/>
    </row>
    <row r="25" spans="1:37" ht="17.100000000000001" customHeight="1">
      <c r="A25" s="267"/>
      <c r="B25" s="262"/>
      <c r="C25" s="75"/>
      <c r="D25" s="75"/>
      <c r="E25" s="117"/>
      <c r="F25" s="87"/>
      <c r="G25" s="118"/>
      <c r="H25" s="78"/>
      <c r="I25" s="87"/>
      <c r="J25" s="118"/>
      <c r="K25" s="118"/>
      <c r="L25" s="77"/>
      <c r="M25" s="118"/>
      <c r="N25" s="118"/>
      <c r="O25" s="119"/>
      <c r="P25" s="118"/>
      <c r="Q25" s="120"/>
      <c r="R25" s="116"/>
      <c r="S25" s="118"/>
      <c r="T25" s="75"/>
      <c r="U25" s="264"/>
      <c r="V25" s="68">
        <f t="shared" ref="V25" si="6">X20*2+X21*7+X22*1</f>
        <v>28.4</v>
      </c>
      <c r="W25" s="89" t="s">
        <v>156</v>
      </c>
      <c r="X25" s="70"/>
      <c r="Y25" s="35"/>
    </row>
    <row r="26" spans="1:37" ht="17.100000000000001" customHeight="1">
      <c r="A26" s="91" t="s">
        <v>158</v>
      </c>
      <c r="B26" s="92"/>
      <c r="C26" s="87"/>
      <c r="D26" s="118"/>
      <c r="E26" s="87"/>
      <c r="F26" s="87"/>
      <c r="G26" s="118"/>
      <c r="H26" s="78"/>
      <c r="I26" s="74"/>
      <c r="J26" s="118"/>
      <c r="K26" s="78"/>
      <c r="L26" s="73"/>
      <c r="M26" s="118"/>
      <c r="N26" s="121"/>
      <c r="O26" s="119"/>
      <c r="P26" s="118"/>
      <c r="Q26" s="120"/>
      <c r="R26" s="122"/>
      <c r="S26" s="118"/>
      <c r="T26" s="87"/>
      <c r="U26" s="264"/>
      <c r="V26" s="80" t="s">
        <v>159</v>
      </c>
      <c r="W26" s="95"/>
      <c r="X26" s="70"/>
    </row>
    <row r="27" spans="1:37" ht="17.100000000000001" customHeight="1" thickBot="1">
      <c r="A27" s="123"/>
      <c r="B27" s="124"/>
      <c r="C27" s="93"/>
      <c r="D27" s="93"/>
      <c r="E27" s="79"/>
      <c r="F27" s="79"/>
      <c r="G27" s="93"/>
      <c r="H27" s="79"/>
      <c r="I27" s="79"/>
      <c r="J27" s="93"/>
      <c r="K27" s="125"/>
      <c r="L27" s="126"/>
      <c r="M27" s="93"/>
      <c r="N27" s="127"/>
      <c r="O27" s="128"/>
      <c r="P27" s="93"/>
      <c r="Q27" s="129"/>
      <c r="R27" s="130"/>
      <c r="S27" s="93"/>
      <c r="T27" s="79"/>
      <c r="U27" s="269"/>
      <c r="V27" s="100">
        <f t="shared" ref="V27" si="7">V21*4+V23*9+V25*4</f>
        <v>724.1</v>
      </c>
      <c r="W27" s="101"/>
      <c r="X27" s="70"/>
      <c r="Y27" s="35"/>
      <c r="AB27" s="103"/>
      <c r="AC27" s="103"/>
      <c r="AD27" s="103"/>
      <c r="AG27" s="103"/>
    </row>
    <row r="28" spans="1:37" ht="17.100000000000001" customHeight="1">
      <c r="A28" s="48">
        <v>2</v>
      </c>
      <c r="B28" s="261"/>
      <c r="C28" s="131" t="str">
        <f>彰化菜單ok!M3</f>
        <v>燕麥飯</v>
      </c>
      <c r="D28" s="50" t="s">
        <v>117</v>
      </c>
      <c r="E28" s="131"/>
      <c r="F28" s="131" t="str">
        <f>彰化菜單ok!M4</f>
        <v>照燒雞丁</v>
      </c>
      <c r="G28" s="50" t="s">
        <v>160</v>
      </c>
      <c r="H28" s="131"/>
      <c r="I28" s="131" t="str">
        <f>彰化菜單ok!M5</f>
        <v>螞蟻上樹</v>
      </c>
      <c r="J28" s="50" t="s">
        <v>119</v>
      </c>
      <c r="K28" s="131"/>
      <c r="L28" s="131" t="str">
        <f>彰化菜單ok!M6</f>
        <v>芋香白菜(炸)</v>
      </c>
      <c r="M28" s="52" t="s">
        <v>119</v>
      </c>
      <c r="N28" s="131"/>
      <c r="O28" s="131" t="str">
        <f>彰化菜單ok!M7</f>
        <v>深色蔬菜</v>
      </c>
      <c r="P28" s="52" t="s">
        <v>120</v>
      </c>
      <c r="Q28" s="131"/>
      <c r="R28" s="131" t="str">
        <f>彰化菜單ok!M8</f>
        <v>肉骨茶湯(豆)</v>
      </c>
      <c r="S28" s="52" t="s">
        <v>119</v>
      </c>
      <c r="T28" s="131"/>
      <c r="U28" s="263"/>
      <c r="V28" s="54" t="s">
        <v>121</v>
      </c>
      <c r="W28" s="55" t="s">
        <v>122</v>
      </c>
      <c r="X28" s="132">
        <v>6.8</v>
      </c>
    </row>
    <row r="29" spans="1:37" ht="17.100000000000001" customHeight="1">
      <c r="A29" s="57" t="s">
        <v>127</v>
      </c>
      <c r="B29" s="262"/>
      <c r="C29" s="58" t="s">
        <v>184</v>
      </c>
      <c r="D29" s="62"/>
      <c r="E29" s="62">
        <v>80</v>
      </c>
      <c r="F29" s="63" t="s">
        <v>185</v>
      </c>
      <c r="G29" s="63"/>
      <c r="H29" s="63">
        <v>70</v>
      </c>
      <c r="I29" s="63" t="s">
        <v>186</v>
      </c>
      <c r="J29" s="63"/>
      <c r="K29" s="63">
        <v>10</v>
      </c>
      <c r="L29" s="63" t="s">
        <v>187</v>
      </c>
      <c r="M29" s="63"/>
      <c r="N29" s="63">
        <v>70</v>
      </c>
      <c r="O29" s="66" t="s">
        <v>133</v>
      </c>
      <c r="P29" s="62"/>
      <c r="Q29" s="67">
        <v>100</v>
      </c>
      <c r="R29" s="63" t="s">
        <v>188</v>
      </c>
      <c r="S29" s="63"/>
      <c r="T29" s="63">
        <v>20</v>
      </c>
      <c r="U29" s="264"/>
      <c r="V29" s="68">
        <f t="shared" ref="V29" si="8">X28*15+X30*5</f>
        <v>114</v>
      </c>
      <c r="W29" s="69" t="s">
        <v>135</v>
      </c>
      <c r="X29" s="133">
        <v>2</v>
      </c>
      <c r="Y29" s="35"/>
      <c r="Z29" s="38"/>
      <c r="AB29" s="38"/>
      <c r="AC29" s="38"/>
      <c r="AD29" s="38"/>
      <c r="AE29" s="38"/>
      <c r="AF29" s="38"/>
      <c r="AG29" s="38"/>
      <c r="AH29" s="38"/>
    </row>
    <row r="30" spans="1:37" ht="17.100000000000001" customHeight="1">
      <c r="A30" s="57">
        <v>16</v>
      </c>
      <c r="B30" s="262"/>
      <c r="C30" s="74" t="s">
        <v>189</v>
      </c>
      <c r="D30" s="75"/>
      <c r="E30" s="75">
        <v>40</v>
      </c>
      <c r="F30" s="76" t="s">
        <v>140</v>
      </c>
      <c r="G30" s="78"/>
      <c r="H30" s="78">
        <v>15</v>
      </c>
      <c r="I30" s="134" t="s">
        <v>147</v>
      </c>
      <c r="J30" s="78"/>
      <c r="K30" s="78">
        <v>5</v>
      </c>
      <c r="L30" s="74" t="s">
        <v>172</v>
      </c>
      <c r="M30" s="78"/>
      <c r="N30" s="78">
        <v>10</v>
      </c>
      <c r="O30" s="79"/>
      <c r="P30" s="75"/>
      <c r="Q30" s="79"/>
      <c r="R30" s="76" t="s">
        <v>190</v>
      </c>
      <c r="S30" s="77" t="s">
        <v>131</v>
      </c>
      <c r="T30" s="78">
        <v>0.1</v>
      </c>
      <c r="U30" s="264"/>
      <c r="V30" s="80" t="s">
        <v>91</v>
      </c>
      <c r="W30" s="81" t="s">
        <v>142</v>
      </c>
      <c r="X30" s="133">
        <v>2.4</v>
      </c>
      <c r="Z30" s="82"/>
      <c r="AB30" s="83"/>
      <c r="AC30" s="38"/>
      <c r="AD30" s="38"/>
      <c r="AE30" s="84"/>
      <c r="AF30" s="82"/>
      <c r="AG30" s="38"/>
      <c r="AH30" s="84"/>
    </row>
    <row r="31" spans="1:37" ht="17.100000000000001" customHeight="1">
      <c r="A31" s="57" t="s">
        <v>145</v>
      </c>
      <c r="B31" s="262"/>
      <c r="C31" s="74"/>
      <c r="D31" s="75"/>
      <c r="E31" s="75"/>
      <c r="F31" s="76" t="s">
        <v>167</v>
      </c>
      <c r="G31" s="78"/>
      <c r="H31" s="78">
        <v>3</v>
      </c>
      <c r="I31" s="78" t="s">
        <v>168</v>
      </c>
      <c r="J31" s="78"/>
      <c r="K31" s="78">
        <v>10</v>
      </c>
      <c r="L31" s="77" t="s">
        <v>147</v>
      </c>
      <c r="M31" s="78"/>
      <c r="N31" s="78">
        <v>5</v>
      </c>
      <c r="O31" s="79"/>
      <c r="P31" s="75"/>
      <c r="Q31" s="79"/>
      <c r="R31" s="77" t="s">
        <v>191</v>
      </c>
      <c r="S31" s="78"/>
      <c r="T31" s="78">
        <v>5</v>
      </c>
      <c r="U31" s="264"/>
      <c r="V31" s="68">
        <f t="shared" ref="V31" si="9">X29*5+X31*5</f>
        <v>22.5</v>
      </c>
      <c r="W31" s="81" t="s">
        <v>148</v>
      </c>
      <c r="X31" s="70">
        <v>2.5</v>
      </c>
      <c r="Y31" s="35"/>
      <c r="AB31" s="38"/>
      <c r="AC31" s="38"/>
      <c r="AD31" s="38"/>
      <c r="AE31" s="38"/>
      <c r="AG31" s="38"/>
      <c r="AH31" s="38"/>
    </row>
    <row r="32" spans="1:37" ht="17.100000000000001" customHeight="1">
      <c r="A32" s="266" t="s">
        <v>192</v>
      </c>
      <c r="B32" s="262"/>
      <c r="C32" s="74"/>
      <c r="D32" s="75"/>
      <c r="E32" s="75"/>
      <c r="F32" s="74"/>
      <c r="G32" s="75"/>
      <c r="H32" s="75"/>
      <c r="I32" s="77" t="s">
        <v>176</v>
      </c>
      <c r="J32" s="75"/>
      <c r="K32" s="75">
        <v>10</v>
      </c>
      <c r="L32" s="77" t="s">
        <v>193</v>
      </c>
      <c r="M32" s="75"/>
      <c r="N32" s="75">
        <v>3</v>
      </c>
      <c r="O32" s="79"/>
      <c r="P32" s="75"/>
      <c r="Q32" s="79"/>
      <c r="R32" s="74"/>
      <c r="S32" s="75"/>
      <c r="T32" s="75"/>
      <c r="U32" s="264"/>
      <c r="V32" s="80" t="s">
        <v>153</v>
      </c>
      <c r="W32" s="81" t="s">
        <v>154</v>
      </c>
      <c r="X32" s="133"/>
      <c r="AB32" s="38"/>
      <c r="AC32" s="38"/>
      <c r="AD32" s="38"/>
      <c r="AE32" s="38"/>
      <c r="AG32" s="38"/>
      <c r="AH32" s="38"/>
    </row>
    <row r="33" spans="1:37" ht="17.100000000000001" customHeight="1">
      <c r="A33" s="267"/>
      <c r="B33" s="262"/>
      <c r="C33" s="118"/>
      <c r="D33" s="118"/>
      <c r="E33" s="87"/>
      <c r="F33" s="87"/>
      <c r="G33" s="118"/>
      <c r="H33" s="118"/>
      <c r="I33" s="74" t="s">
        <v>193</v>
      </c>
      <c r="J33" s="118"/>
      <c r="K33" s="135">
        <v>3</v>
      </c>
      <c r="L33" s="74" t="s">
        <v>194</v>
      </c>
      <c r="M33" s="118"/>
      <c r="N33" s="78">
        <v>10</v>
      </c>
      <c r="O33" s="87"/>
      <c r="P33" s="118"/>
      <c r="Q33" s="87"/>
      <c r="R33" s="74"/>
      <c r="S33" s="118"/>
      <c r="T33" s="118"/>
      <c r="U33" s="264"/>
      <c r="V33" s="68">
        <f t="shared" ref="V33" si="10">X28*2+X29*7+X30*1</f>
        <v>30</v>
      </c>
      <c r="W33" s="89" t="s">
        <v>156</v>
      </c>
      <c r="X33" s="133"/>
      <c r="Y33" s="35"/>
      <c r="AG33" s="38"/>
    </row>
    <row r="34" spans="1:37" ht="17.100000000000001" customHeight="1">
      <c r="A34" s="91" t="s">
        <v>158</v>
      </c>
      <c r="B34" s="92"/>
      <c r="C34" s="118"/>
      <c r="D34" s="118"/>
      <c r="E34" s="87"/>
      <c r="F34" s="87"/>
      <c r="G34" s="118"/>
      <c r="H34" s="87"/>
      <c r="I34" s="75"/>
      <c r="J34" s="136"/>
      <c r="K34" s="88"/>
      <c r="L34" s="87" t="s">
        <v>195</v>
      </c>
      <c r="M34" s="118"/>
      <c r="N34" s="75">
        <v>5</v>
      </c>
      <c r="O34" s="87"/>
      <c r="P34" s="118"/>
      <c r="Q34" s="87"/>
      <c r="R34" s="87"/>
      <c r="S34" s="118"/>
      <c r="T34" s="87"/>
      <c r="U34" s="264"/>
      <c r="V34" s="80" t="s">
        <v>159</v>
      </c>
      <c r="W34" s="95"/>
      <c r="X34" s="133"/>
      <c r="AG34" s="38"/>
    </row>
    <row r="35" spans="1:37" ht="17.100000000000001" customHeight="1">
      <c r="A35" s="106"/>
      <c r="B35" s="107"/>
      <c r="C35" s="137"/>
      <c r="D35" s="137"/>
      <c r="E35" s="138"/>
      <c r="F35" s="138"/>
      <c r="G35" s="137"/>
      <c r="H35" s="138"/>
      <c r="I35" s="139"/>
      <c r="J35" s="139"/>
      <c r="K35" s="140"/>
      <c r="L35" s="138"/>
      <c r="M35" s="137"/>
      <c r="N35" s="138"/>
      <c r="O35" s="138"/>
      <c r="P35" s="137"/>
      <c r="Q35" s="138"/>
      <c r="R35" s="138"/>
      <c r="S35" s="137"/>
      <c r="T35" s="138"/>
      <c r="U35" s="269"/>
      <c r="V35" s="100">
        <f t="shared" ref="V35" si="11">V29*4+V31*9+V33*4</f>
        <v>778.5</v>
      </c>
      <c r="W35" s="108"/>
      <c r="X35" s="133"/>
      <c r="Y35" s="35"/>
      <c r="AB35" s="103"/>
      <c r="AC35" s="103"/>
      <c r="AD35" s="103"/>
    </row>
    <row r="36" spans="1:37" ht="17.100000000000001" customHeight="1">
      <c r="A36" s="48">
        <v>2</v>
      </c>
      <c r="B36" s="261"/>
      <c r="C36" s="131" t="str">
        <f>彰化菜單ok!Q3</f>
        <v>鐵板麵</v>
      </c>
      <c r="D36" s="50" t="s">
        <v>119</v>
      </c>
      <c r="E36" s="131"/>
      <c r="F36" s="131" t="str">
        <f>彰化菜單ok!Q4</f>
        <v>蔥燒肉排</v>
      </c>
      <c r="G36" s="50" t="s">
        <v>160</v>
      </c>
      <c r="H36" s="131"/>
      <c r="I36" s="131" t="str">
        <f>彰化菜單ok!Q5</f>
        <v>西芹干片(豆)</v>
      </c>
      <c r="J36" s="50" t="s">
        <v>119</v>
      </c>
      <c r="K36" s="131"/>
      <c r="L36" s="131" t="str">
        <f>彰化菜單ok!Q6</f>
        <v>義式馬鈴薯</v>
      </c>
      <c r="M36" s="50" t="s">
        <v>196</v>
      </c>
      <c r="N36" s="131"/>
      <c r="O36" s="131" t="str">
        <f>彰化菜單ok!Q7</f>
        <v>淺色蔬菜</v>
      </c>
      <c r="P36" s="131" t="s">
        <v>120</v>
      </c>
      <c r="Q36" s="131"/>
      <c r="R36" s="131" t="str">
        <f>彰化菜單ok!Q8</f>
        <v>一品冬瓜湯</v>
      </c>
      <c r="S36" s="131" t="s">
        <v>119</v>
      </c>
      <c r="T36" s="131"/>
      <c r="U36" s="263"/>
      <c r="V36" s="54" t="s">
        <v>121</v>
      </c>
      <c r="W36" s="55" t="s">
        <v>122</v>
      </c>
      <c r="X36" s="141">
        <v>6.4</v>
      </c>
      <c r="AG36" s="38"/>
    </row>
    <row r="37" spans="1:37" ht="17.100000000000001" customHeight="1">
      <c r="A37" s="57" t="s">
        <v>127</v>
      </c>
      <c r="B37" s="262"/>
      <c r="C37" s="58" t="s">
        <v>197</v>
      </c>
      <c r="D37" s="62"/>
      <c r="E37" s="62">
        <v>245</v>
      </c>
      <c r="F37" s="63" t="s">
        <v>198</v>
      </c>
      <c r="G37" s="64"/>
      <c r="H37" s="64">
        <v>50</v>
      </c>
      <c r="I37" s="66" t="s">
        <v>199</v>
      </c>
      <c r="J37" s="142"/>
      <c r="K37" s="63">
        <v>40</v>
      </c>
      <c r="L37" s="66" t="s">
        <v>141</v>
      </c>
      <c r="M37" s="143"/>
      <c r="N37" s="143">
        <v>85</v>
      </c>
      <c r="O37" s="66" t="s">
        <v>133</v>
      </c>
      <c r="P37" s="62"/>
      <c r="Q37" s="67">
        <v>100</v>
      </c>
      <c r="R37" s="66" t="s">
        <v>200</v>
      </c>
      <c r="S37" s="143"/>
      <c r="T37" s="143">
        <v>40</v>
      </c>
      <c r="U37" s="264"/>
      <c r="V37" s="68">
        <f t="shared" ref="V37" si="12">X36*15+X38*5</f>
        <v>106.5</v>
      </c>
      <c r="W37" s="69" t="s">
        <v>135</v>
      </c>
      <c r="X37" s="133">
        <v>2</v>
      </c>
      <c r="Y37" s="35"/>
      <c r="Z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1:37" ht="17.100000000000001" customHeight="1">
      <c r="A38" s="57">
        <v>17</v>
      </c>
      <c r="B38" s="262"/>
      <c r="C38" s="74" t="s">
        <v>134</v>
      </c>
      <c r="D38" s="75"/>
      <c r="E38" s="75">
        <v>10</v>
      </c>
      <c r="F38" s="74" t="s">
        <v>140</v>
      </c>
      <c r="G38" s="75"/>
      <c r="H38" s="75">
        <v>15</v>
      </c>
      <c r="I38" s="79" t="s">
        <v>201</v>
      </c>
      <c r="J38" s="87" t="s">
        <v>131</v>
      </c>
      <c r="K38" s="78">
        <v>30</v>
      </c>
      <c r="L38" s="79" t="s">
        <v>202</v>
      </c>
      <c r="M38" s="79"/>
      <c r="N38" s="79">
        <v>3</v>
      </c>
      <c r="O38" s="79"/>
      <c r="P38" s="75"/>
      <c r="Q38" s="79"/>
      <c r="R38" s="79" t="s">
        <v>147</v>
      </c>
      <c r="S38" s="79"/>
      <c r="T38" s="79">
        <v>5</v>
      </c>
      <c r="U38" s="264"/>
      <c r="V38" s="80" t="s">
        <v>91</v>
      </c>
      <c r="W38" s="81" t="s">
        <v>142</v>
      </c>
      <c r="X38" s="133">
        <v>2.1</v>
      </c>
      <c r="Z38" s="82"/>
      <c r="AB38" s="83"/>
      <c r="AC38" s="38"/>
      <c r="AD38" s="38"/>
      <c r="AE38" s="84"/>
      <c r="AF38" s="82"/>
      <c r="AG38" s="38"/>
      <c r="AH38" s="83"/>
      <c r="AI38" s="38"/>
      <c r="AJ38" s="38"/>
      <c r="AK38" s="84"/>
    </row>
    <row r="39" spans="1:37" ht="17.100000000000001" customHeight="1">
      <c r="A39" s="57" t="s">
        <v>145</v>
      </c>
      <c r="B39" s="262"/>
      <c r="C39" s="74" t="s">
        <v>168</v>
      </c>
      <c r="D39" s="75"/>
      <c r="E39" s="75">
        <v>5</v>
      </c>
      <c r="F39" s="74"/>
      <c r="G39" s="75"/>
      <c r="H39" s="75"/>
      <c r="I39" s="79" t="s">
        <v>147</v>
      </c>
      <c r="J39" s="93"/>
      <c r="K39" s="75">
        <v>5</v>
      </c>
      <c r="L39" s="79"/>
      <c r="M39" s="93"/>
      <c r="N39" s="93"/>
      <c r="O39" s="79"/>
      <c r="P39" s="75"/>
      <c r="Q39" s="79"/>
      <c r="R39" s="79" t="s">
        <v>185</v>
      </c>
      <c r="S39" s="93"/>
      <c r="T39" s="79">
        <v>5</v>
      </c>
      <c r="U39" s="264"/>
      <c r="V39" s="68">
        <f t="shared" ref="V39" si="13">X37*5+X39*5</f>
        <v>22.5</v>
      </c>
      <c r="W39" s="81" t="s">
        <v>148</v>
      </c>
      <c r="X39" s="70">
        <v>2.5</v>
      </c>
      <c r="Y39" s="35"/>
      <c r="AB39" s="38"/>
      <c r="AC39" s="38"/>
      <c r="AD39" s="38"/>
      <c r="AE39" s="38"/>
      <c r="AG39" s="38"/>
      <c r="AH39" s="38"/>
      <c r="AI39" s="38"/>
      <c r="AJ39" s="38"/>
      <c r="AK39" s="38"/>
    </row>
    <row r="40" spans="1:37" ht="17.100000000000001" customHeight="1">
      <c r="A40" s="266" t="s">
        <v>203</v>
      </c>
      <c r="B40" s="262"/>
      <c r="C40" s="74" t="s">
        <v>204</v>
      </c>
      <c r="D40" s="75"/>
      <c r="E40" s="75">
        <v>5</v>
      </c>
      <c r="F40" s="86"/>
      <c r="G40" s="73"/>
      <c r="H40" s="88"/>
      <c r="I40" s="79"/>
      <c r="J40" s="93"/>
      <c r="K40" s="75"/>
      <c r="L40" s="79"/>
      <c r="M40" s="144"/>
      <c r="N40" s="144"/>
      <c r="O40" s="79"/>
      <c r="P40" s="75"/>
      <c r="Q40" s="79"/>
      <c r="R40" s="79"/>
      <c r="S40" s="93"/>
      <c r="T40" s="79"/>
      <c r="U40" s="264"/>
      <c r="V40" s="80" t="s">
        <v>153</v>
      </c>
      <c r="W40" s="81" t="s">
        <v>154</v>
      </c>
      <c r="X40" s="133"/>
      <c r="AB40" s="38"/>
      <c r="AC40" s="38"/>
      <c r="AD40" s="38"/>
      <c r="AE40" s="38"/>
      <c r="AG40" s="38"/>
      <c r="AH40" s="38"/>
      <c r="AI40" s="38"/>
      <c r="AJ40" s="38"/>
      <c r="AK40" s="38"/>
    </row>
    <row r="41" spans="1:37" ht="17.100000000000001" customHeight="1">
      <c r="A41" s="267"/>
      <c r="B41" s="262"/>
      <c r="C41" s="74"/>
      <c r="D41" s="75"/>
      <c r="E41" s="75"/>
      <c r="F41" s="87"/>
      <c r="G41" s="118"/>
      <c r="H41" s="87"/>
      <c r="I41" s="87"/>
      <c r="J41" s="118"/>
      <c r="K41" s="75"/>
      <c r="L41" s="87"/>
      <c r="M41" s="118"/>
      <c r="N41" s="88"/>
      <c r="O41" s="87"/>
      <c r="P41" s="118"/>
      <c r="Q41" s="87"/>
      <c r="R41" s="87"/>
      <c r="S41" s="118"/>
      <c r="T41" s="79"/>
      <c r="U41" s="264"/>
      <c r="V41" s="68">
        <f t="shared" ref="V41" si="14">X36*2+X37*7+X38*1</f>
        <v>28.900000000000002</v>
      </c>
      <c r="W41" s="89" t="s">
        <v>156</v>
      </c>
      <c r="X41" s="133"/>
      <c r="Y41" s="35"/>
      <c r="AG41" s="38"/>
    </row>
    <row r="42" spans="1:37" ht="17.100000000000001" customHeight="1">
      <c r="A42" s="91" t="s">
        <v>158</v>
      </c>
      <c r="B42" s="92"/>
      <c r="C42" s="134"/>
      <c r="D42" s="75"/>
      <c r="E42" s="75"/>
      <c r="F42" s="87"/>
      <c r="G42" s="118"/>
      <c r="H42" s="87"/>
      <c r="I42" s="73"/>
      <c r="J42" s="73"/>
      <c r="K42" s="88"/>
      <c r="L42" s="87"/>
      <c r="M42" s="118"/>
      <c r="N42" s="87"/>
      <c r="O42" s="87"/>
      <c r="P42" s="118"/>
      <c r="Q42" s="87"/>
      <c r="R42" s="87"/>
      <c r="S42" s="118"/>
      <c r="T42" s="87"/>
      <c r="U42" s="264"/>
      <c r="V42" s="80" t="s">
        <v>159</v>
      </c>
      <c r="W42" s="95"/>
      <c r="X42" s="133"/>
      <c r="AG42" s="38"/>
    </row>
    <row r="43" spans="1:37" ht="17.100000000000001" customHeight="1" thickBot="1">
      <c r="A43" s="145"/>
      <c r="B43" s="146"/>
      <c r="C43" s="147"/>
      <c r="D43" s="147"/>
      <c r="E43" s="148"/>
      <c r="F43" s="148"/>
      <c r="G43" s="147"/>
      <c r="H43" s="148"/>
      <c r="I43" s="148"/>
      <c r="J43" s="147"/>
      <c r="K43" s="148"/>
      <c r="L43" s="148"/>
      <c r="M43" s="147"/>
      <c r="N43" s="148"/>
      <c r="O43" s="148"/>
      <c r="P43" s="147"/>
      <c r="Q43" s="148"/>
      <c r="R43" s="148"/>
      <c r="S43" s="147"/>
      <c r="T43" s="148"/>
      <c r="U43" s="265"/>
      <c r="V43" s="149">
        <f t="shared" ref="V43" si="15">V37*4+V39*9+V41*4</f>
        <v>744.1</v>
      </c>
      <c r="W43" s="150"/>
      <c r="X43" s="151"/>
      <c r="Y43" s="35"/>
      <c r="AB43" s="103"/>
      <c r="AC43" s="103"/>
      <c r="AD43" s="103"/>
    </row>
    <row r="44" spans="1:37" ht="21.75" customHeight="1">
      <c r="A44" s="48">
        <v>2</v>
      </c>
      <c r="B44" s="261"/>
      <c r="C44" s="131" t="str">
        <f>彰化菜單ok!A21</f>
        <v>糙米飯</v>
      </c>
      <c r="D44" s="50" t="s">
        <v>117</v>
      </c>
      <c r="E44" s="131"/>
      <c r="F44" s="131" t="str">
        <f>彰化菜單ok!A22</f>
        <v>蜜汁雞</v>
      </c>
      <c r="G44" s="50" t="s">
        <v>119</v>
      </c>
      <c r="H44" s="131"/>
      <c r="I44" s="131" t="str">
        <f>彰化菜單ok!A23</f>
        <v>青花獅子頭(加)</v>
      </c>
      <c r="J44" s="50" t="s">
        <v>117</v>
      </c>
      <c r="K44" s="131"/>
      <c r="L44" s="131" t="str">
        <f>彰化菜單ok!A24</f>
        <v>塔香海茸</v>
      </c>
      <c r="M44" s="50" t="s">
        <v>205</v>
      </c>
      <c r="N44" s="131"/>
      <c r="O44" s="131" t="str">
        <f>彰化菜單ok!A25</f>
        <v>深色蔬菜</v>
      </c>
      <c r="P44" s="131" t="s">
        <v>120</v>
      </c>
      <c r="Q44" s="131"/>
      <c r="R44" s="131" t="str">
        <f>彰化菜單ok!A26</f>
        <v>沙茶鮮蔬湯</v>
      </c>
      <c r="S44" s="131" t="s">
        <v>119</v>
      </c>
      <c r="T44" s="131"/>
      <c r="U44" s="263"/>
      <c r="V44" s="54" t="s">
        <v>121</v>
      </c>
      <c r="W44" s="55" t="s">
        <v>122</v>
      </c>
      <c r="X44" s="141">
        <v>6.4</v>
      </c>
      <c r="Y44" s="152"/>
    </row>
    <row r="45" spans="1:37" ht="16.5">
      <c r="A45" s="57" t="s">
        <v>127</v>
      </c>
      <c r="B45" s="262"/>
      <c r="C45" s="58" t="s">
        <v>184</v>
      </c>
      <c r="D45" s="62"/>
      <c r="E45" s="62">
        <v>80</v>
      </c>
      <c r="F45" s="63" t="s">
        <v>185</v>
      </c>
      <c r="G45" s="64"/>
      <c r="H45" s="64">
        <v>75</v>
      </c>
      <c r="I45" s="66" t="s">
        <v>206</v>
      </c>
      <c r="J45" s="142" t="s">
        <v>170</v>
      </c>
      <c r="K45" s="142">
        <v>30</v>
      </c>
      <c r="L45" s="66" t="s">
        <v>207</v>
      </c>
      <c r="M45" s="143"/>
      <c r="N45" s="143">
        <v>50</v>
      </c>
      <c r="O45" s="66" t="s">
        <v>133</v>
      </c>
      <c r="P45" s="62"/>
      <c r="Q45" s="67">
        <v>100</v>
      </c>
      <c r="R45" s="66" t="s">
        <v>176</v>
      </c>
      <c r="S45" s="143"/>
      <c r="T45" s="143">
        <v>30</v>
      </c>
      <c r="U45" s="264"/>
      <c r="V45" s="68">
        <f t="shared" ref="V45" si="16">X44*15+X46*5</f>
        <v>107</v>
      </c>
      <c r="W45" s="69" t="s">
        <v>135</v>
      </c>
      <c r="X45" s="133">
        <v>2</v>
      </c>
    </row>
    <row r="46" spans="1:37" ht="16.5">
      <c r="A46" s="57">
        <v>18</v>
      </c>
      <c r="B46" s="262"/>
      <c r="C46" s="74" t="s">
        <v>166</v>
      </c>
      <c r="D46" s="75"/>
      <c r="E46" s="75">
        <v>40</v>
      </c>
      <c r="F46" s="74" t="s">
        <v>208</v>
      </c>
      <c r="G46" s="75"/>
      <c r="H46" s="75">
        <v>20</v>
      </c>
      <c r="I46" s="79" t="s">
        <v>209</v>
      </c>
      <c r="J46" s="79"/>
      <c r="K46" s="79">
        <v>20</v>
      </c>
      <c r="L46" s="79" t="s">
        <v>210</v>
      </c>
      <c r="M46" s="79"/>
      <c r="N46" s="79">
        <v>1</v>
      </c>
      <c r="O46" s="79"/>
      <c r="P46" s="75"/>
      <c r="Q46" s="79"/>
      <c r="R46" s="79" t="s">
        <v>174</v>
      </c>
      <c r="S46" s="79"/>
      <c r="T46" s="79">
        <v>5</v>
      </c>
      <c r="U46" s="264"/>
      <c r="V46" s="80" t="s">
        <v>91</v>
      </c>
      <c r="W46" s="81" t="s">
        <v>142</v>
      </c>
      <c r="X46" s="133">
        <v>2.2000000000000002</v>
      </c>
    </row>
    <row r="47" spans="1:37" ht="16.5">
      <c r="A47" s="57" t="s">
        <v>145</v>
      </c>
      <c r="B47" s="262"/>
      <c r="C47" s="74"/>
      <c r="D47" s="75"/>
      <c r="E47" s="75"/>
      <c r="F47" s="74" t="s">
        <v>211</v>
      </c>
      <c r="G47" s="75"/>
      <c r="H47" s="75">
        <v>0.1</v>
      </c>
      <c r="I47" s="79" t="s">
        <v>147</v>
      </c>
      <c r="J47" s="93"/>
      <c r="K47" s="93">
        <v>5</v>
      </c>
      <c r="L47" s="79" t="s">
        <v>147</v>
      </c>
      <c r="M47" s="93"/>
      <c r="N47" s="79">
        <v>3</v>
      </c>
      <c r="O47" s="79"/>
      <c r="P47" s="75"/>
      <c r="Q47" s="79"/>
      <c r="R47" s="79" t="s">
        <v>147</v>
      </c>
      <c r="S47" s="93"/>
      <c r="T47" s="79">
        <v>3</v>
      </c>
      <c r="U47" s="264"/>
      <c r="V47" s="68">
        <f t="shared" ref="V47" si="17">X45*5+X47*5</f>
        <v>22.5</v>
      </c>
      <c r="W47" s="81" t="s">
        <v>148</v>
      </c>
      <c r="X47" s="70">
        <v>2.5</v>
      </c>
    </row>
    <row r="48" spans="1:37" ht="16.5">
      <c r="A48" s="266" t="s">
        <v>212</v>
      </c>
      <c r="B48" s="262"/>
      <c r="C48" s="74"/>
      <c r="D48" s="75"/>
      <c r="E48" s="75"/>
      <c r="F48" s="86"/>
      <c r="G48" s="73"/>
      <c r="H48" s="73"/>
      <c r="I48" s="79"/>
      <c r="J48" s="93"/>
      <c r="K48" s="75"/>
      <c r="L48" s="79"/>
      <c r="M48" s="144"/>
      <c r="N48" s="144"/>
      <c r="O48" s="79"/>
      <c r="P48" s="75"/>
      <c r="Q48" s="79"/>
      <c r="R48" s="79" t="s">
        <v>191</v>
      </c>
      <c r="S48" s="93"/>
      <c r="T48" s="79">
        <v>5</v>
      </c>
      <c r="U48" s="264"/>
      <c r="V48" s="80" t="s">
        <v>153</v>
      </c>
      <c r="W48" s="81" t="s">
        <v>154</v>
      </c>
      <c r="X48" s="133"/>
    </row>
    <row r="49" spans="1:24" ht="16.5">
      <c r="A49" s="267"/>
      <c r="B49" s="262"/>
      <c r="C49" s="74"/>
      <c r="D49" s="75"/>
      <c r="E49" s="75"/>
      <c r="F49" s="87"/>
      <c r="G49" s="118"/>
      <c r="H49" s="87"/>
      <c r="I49" s="87"/>
      <c r="J49" s="118"/>
      <c r="K49" s="75"/>
      <c r="L49" s="87"/>
      <c r="M49" s="118"/>
      <c r="N49" s="88"/>
      <c r="O49" s="87"/>
      <c r="P49" s="118"/>
      <c r="Q49" s="87"/>
      <c r="R49" s="87"/>
      <c r="S49" s="118"/>
      <c r="T49" s="79"/>
      <c r="U49" s="264"/>
      <c r="V49" s="68">
        <f t="shared" ref="V49" si="18">X44*2+X45*7+X46*1</f>
        <v>29</v>
      </c>
      <c r="W49" s="89" t="s">
        <v>156</v>
      </c>
      <c r="X49" s="133"/>
    </row>
    <row r="50" spans="1:24" ht="16.5">
      <c r="A50" s="91" t="s">
        <v>158</v>
      </c>
      <c r="B50" s="92"/>
      <c r="C50" s="134"/>
      <c r="D50" s="75"/>
      <c r="E50" s="75"/>
      <c r="F50" s="87"/>
      <c r="G50" s="118"/>
      <c r="H50" s="87"/>
      <c r="I50" s="73"/>
      <c r="J50" s="73"/>
      <c r="K50" s="88"/>
      <c r="L50" s="87"/>
      <c r="M50" s="118"/>
      <c r="N50" s="87"/>
      <c r="O50" s="87"/>
      <c r="P50" s="118"/>
      <c r="Q50" s="87"/>
      <c r="R50" s="87"/>
      <c r="S50" s="118"/>
      <c r="T50" s="87"/>
      <c r="U50" s="264"/>
      <c r="V50" s="80" t="s">
        <v>159</v>
      </c>
      <c r="W50" s="95"/>
      <c r="X50" s="133"/>
    </row>
    <row r="51" spans="1:24" ht="17.25" thickBot="1">
      <c r="A51" s="145"/>
      <c r="B51" s="146"/>
      <c r="C51" s="147"/>
      <c r="D51" s="147"/>
      <c r="E51" s="148"/>
      <c r="F51" s="148"/>
      <c r="G51" s="147"/>
      <c r="H51" s="148"/>
      <c r="I51" s="148"/>
      <c r="J51" s="147"/>
      <c r="K51" s="148"/>
      <c r="L51" s="148"/>
      <c r="M51" s="147"/>
      <c r="N51" s="148"/>
      <c r="O51" s="148"/>
      <c r="P51" s="147"/>
      <c r="Q51" s="148"/>
      <c r="R51" s="148"/>
      <c r="S51" s="147"/>
      <c r="T51" s="148"/>
      <c r="U51" s="265"/>
      <c r="V51" s="149">
        <f t="shared" ref="V51" si="19">V45*4+V47*9+V49*4</f>
        <v>746.5</v>
      </c>
      <c r="W51" s="150"/>
      <c r="X51" s="151"/>
    </row>
  </sheetData>
  <mergeCells count="19"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B44:B49"/>
    <mergeCell ref="U44:U51"/>
    <mergeCell ref="A48:A49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AAFF-07F6-452C-AFC8-769252858C12}">
  <dimension ref="A1:AD47"/>
  <sheetViews>
    <sheetView zoomScale="85" zoomScaleNormal="85" workbookViewId="0">
      <selection activeCell="C5" sqref="C5:E7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53" customWidth="1"/>
    <col min="5" max="5" width="4.625" style="34" customWidth="1"/>
    <col min="6" max="6" width="12.625" style="34" customWidth="1"/>
    <col min="7" max="7" width="4.625" style="153" customWidth="1"/>
    <col min="8" max="8" width="4.625" style="34" customWidth="1"/>
    <col min="9" max="9" width="12.625" style="34" customWidth="1"/>
    <col min="10" max="10" width="4.625" style="153" customWidth="1"/>
    <col min="11" max="11" width="4.625" style="34" customWidth="1"/>
    <col min="12" max="12" width="12.625" style="34" customWidth="1"/>
    <col min="13" max="13" width="4.625" style="153" customWidth="1"/>
    <col min="14" max="14" width="4.625" style="34" customWidth="1"/>
    <col min="15" max="15" width="12.625" style="34" customWidth="1"/>
    <col min="16" max="16" width="4.625" style="153" customWidth="1"/>
    <col min="17" max="17" width="4.625" style="34" customWidth="1"/>
    <col min="18" max="18" width="12.625" style="34" customWidth="1"/>
    <col min="19" max="19" width="4.625" style="153" customWidth="1"/>
    <col min="20" max="20" width="4.625" style="34" customWidth="1"/>
    <col min="21" max="21" width="5.625" style="34" customWidth="1"/>
    <col min="22" max="22" width="12.625" style="154" customWidth="1"/>
    <col min="23" max="23" width="12.625" style="155" customWidth="1"/>
    <col min="24" max="24" width="5.625" style="156" customWidth="1"/>
    <col min="25" max="25" width="6.625" style="34" customWidth="1"/>
    <col min="26" max="26" width="6" style="34" customWidth="1"/>
    <col min="27" max="27" width="5.5" style="38" customWidth="1"/>
    <col min="28" max="28" width="7.75" style="34" customWidth="1"/>
    <col min="29" max="29" width="8" style="34" customWidth="1"/>
    <col min="30" max="30" width="7.875" style="34" customWidth="1"/>
    <col min="31" max="31" width="7.5" style="34" customWidth="1"/>
    <col min="32" max="16384" width="9" style="34"/>
  </cols>
  <sheetData>
    <row r="1" spans="1:30" s="29" customFormat="1" ht="20.100000000000001" customHeight="1">
      <c r="A1" s="26" t="s">
        <v>0</v>
      </c>
      <c r="B1" s="27"/>
      <c r="C1" s="27"/>
      <c r="D1" s="27"/>
      <c r="E1" s="27"/>
      <c r="F1" s="27"/>
      <c r="G1" s="270" t="s">
        <v>213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8"/>
      <c r="AA1" s="30"/>
    </row>
    <row r="2" spans="1:30" ht="17.100000000000001" customHeight="1" thickBot="1">
      <c r="A2" s="31" t="s">
        <v>104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  <c r="AA2" s="34"/>
    </row>
    <row r="3" spans="1:30" ht="17.100000000000001" customHeight="1">
      <c r="A3" s="39" t="s">
        <v>105</v>
      </c>
      <c r="B3" s="40" t="s">
        <v>106</v>
      </c>
      <c r="C3" s="41" t="s">
        <v>107</v>
      </c>
      <c r="D3" s="42" t="s">
        <v>108</v>
      </c>
      <c r="E3" s="42" t="s">
        <v>109</v>
      </c>
      <c r="F3" s="41" t="s">
        <v>110</v>
      </c>
      <c r="G3" s="42" t="s">
        <v>108</v>
      </c>
      <c r="H3" s="42" t="s">
        <v>109</v>
      </c>
      <c r="I3" s="41" t="s">
        <v>111</v>
      </c>
      <c r="J3" s="42" t="s">
        <v>108</v>
      </c>
      <c r="K3" s="42" t="s">
        <v>109</v>
      </c>
      <c r="L3" s="41" t="s">
        <v>111</v>
      </c>
      <c r="M3" s="42" t="s">
        <v>108</v>
      </c>
      <c r="N3" s="42" t="s">
        <v>109</v>
      </c>
      <c r="O3" s="41" t="s">
        <v>111</v>
      </c>
      <c r="P3" s="42" t="s">
        <v>108</v>
      </c>
      <c r="Q3" s="42" t="s">
        <v>109</v>
      </c>
      <c r="R3" s="43" t="s">
        <v>112</v>
      </c>
      <c r="S3" s="42" t="s">
        <v>108</v>
      </c>
      <c r="T3" s="42" t="s">
        <v>109</v>
      </c>
      <c r="U3" s="44" t="s">
        <v>113</v>
      </c>
      <c r="V3" s="45" t="s">
        <v>114</v>
      </c>
      <c r="W3" s="46" t="s">
        <v>115</v>
      </c>
      <c r="X3" s="47" t="s">
        <v>116</v>
      </c>
      <c r="Y3" s="38"/>
      <c r="Z3" s="38"/>
      <c r="AA3" s="34"/>
    </row>
    <row r="4" spans="1:30" ht="17.100000000000001" customHeight="1">
      <c r="A4" s="48">
        <v>2</v>
      </c>
      <c r="B4" s="261"/>
      <c r="C4" s="131" t="str">
        <f>彰化菜單ok!A12</f>
        <v>白飯</v>
      </c>
      <c r="D4" s="50" t="s">
        <v>117</v>
      </c>
      <c r="E4" s="157"/>
      <c r="F4" s="131" t="str">
        <f>彰化菜單ok!A13</f>
        <v>柴香肉片</v>
      </c>
      <c r="G4" s="50" t="s">
        <v>119</v>
      </c>
      <c r="H4" s="157"/>
      <c r="I4" s="131" t="str">
        <f>彰化菜單ok!A14</f>
        <v>醬燒嫩腐(豆)(加)</v>
      </c>
      <c r="J4" s="50" t="s">
        <v>160</v>
      </c>
      <c r="K4" s="157"/>
      <c r="L4" s="131" t="str">
        <f>彰化菜單ok!A15</f>
        <v>腰果雙花</v>
      </c>
      <c r="M4" s="50" t="s">
        <v>119</v>
      </c>
      <c r="N4" s="157"/>
      <c r="O4" s="131" t="str">
        <f>彰化菜單ok!A16</f>
        <v>深色蔬菜</v>
      </c>
      <c r="P4" s="53" t="s">
        <v>120</v>
      </c>
      <c r="Q4" s="157"/>
      <c r="R4" s="131" t="str">
        <f>彰化菜單ok!A17</f>
        <v>什錦羹湯(芡)</v>
      </c>
      <c r="S4" s="53" t="s">
        <v>119</v>
      </c>
      <c r="T4" s="157"/>
      <c r="U4" s="263"/>
      <c r="V4" s="54" t="s">
        <v>121</v>
      </c>
      <c r="W4" s="55" t="s">
        <v>122</v>
      </c>
      <c r="X4" s="158">
        <v>6</v>
      </c>
      <c r="Z4" s="38"/>
      <c r="AA4" s="34"/>
    </row>
    <row r="5" spans="1:30" ht="17.100000000000001" customHeight="1">
      <c r="A5" s="57" t="s">
        <v>127</v>
      </c>
      <c r="B5" s="262"/>
      <c r="C5" s="63" t="s">
        <v>128</v>
      </c>
      <c r="D5" s="65"/>
      <c r="E5" s="159">
        <v>120</v>
      </c>
      <c r="F5" s="63" t="s">
        <v>175</v>
      </c>
      <c r="G5" s="65"/>
      <c r="H5" s="65">
        <v>45</v>
      </c>
      <c r="I5" s="63" t="s">
        <v>214</v>
      </c>
      <c r="J5" s="160" t="s">
        <v>215</v>
      </c>
      <c r="K5" s="161">
        <v>35</v>
      </c>
      <c r="L5" s="63" t="s">
        <v>164</v>
      </c>
      <c r="M5" s="65"/>
      <c r="N5" s="65">
        <v>35</v>
      </c>
      <c r="O5" s="66" t="s">
        <v>133</v>
      </c>
      <c r="P5" s="62"/>
      <c r="Q5" s="67">
        <v>100</v>
      </c>
      <c r="R5" s="63" t="s">
        <v>176</v>
      </c>
      <c r="S5" s="65"/>
      <c r="T5" s="65">
        <v>20</v>
      </c>
      <c r="U5" s="264"/>
      <c r="V5" s="68">
        <f>X4*15+X6*5</f>
        <v>101.5</v>
      </c>
      <c r="W5" s="69" t="s">
        <v>135</v>
      </c>
      <c r="X5" s="70">
        <v>2</v>
      </c>
      <c r="Y5" s="35"/>
      <c r="Z5" s="38"/>
      <c r="AB5" s="38"/>
      <c r="AC5" s="38"/>
      <c r="AD5" s="38"/>
    </row>
    <row r="6" spans="1:30" ht="17.100000000000001" customHeight="1">
      <c r="A6" s="57">
        <v>20</v>
      </c>
      <c r="B6" s="262"/>
      <c r="C6" s="74"/>
      <c r="D6" s="75"/>
      <c r="E6" s="162"/>
      <c r="F6" s="74" t="s">
        <v>140</v>
      </c>
      <c r="G6" s="75"/>
      <c r="H6" s="75">
        <v>15</v>
      </c>
      <c r="I6" s="74" t="s">
        <v>204</v>
      </c>
      <c r="J6" s="75"/>
      <c r="K6" s="75">
        <v>5</v>
      </c>
      <c r="L6" s="74" t="s">
        <v>209</v>
      </c>
      <c r="M6" s="75"/>
      <c r="N6" s="75">
        <v>25</v>
      </c>
      <c r="O6" s="79"/>
      <c r="P6" s="75"/>
      <c r="Q6" s="79"/>
      <c r="R6" s="74" t="s">
        <v>147</v>
      </c>
      <c r="S6" s="75"/>
      <c r="T6" s="75">
        <v>5</v>
      </c>
      <c r="U6" s="264"/>
      <c r="V6" s="80" t="s">
        <v>91</v>
      </c>
      <c r="W6" s="81" t="s">
        <v>142</v>
      </c>
      <c r="X6" s="70">
        <v>2.2999999999999998</v>
      </c>
      <c r="Z6" s="38"/>
      <c r="AA6" s="83"/>
      <c r="AB6" s="38"/>
      <c r="AC6" s="38"/>
      <c r="AD6" s="84"/>
    </row>
    <row r="7" spans="1:30" ht="17.100000000000001" customHeight="1">
      <c r="A7" s="57" t="s">
        <v>145</v>
      </c>
      <c r="B7" s="262"/>
      <c r="C7" s="77"/>
      <c r="D7" s="75"/>
      <c r="E7" s="162"/>
      <c r="F7" s="77" t="s">
        <v>147</v>
      </c>
      <c r="G7" s="75"/>
      <c r="H7" s="75">
        <v>5</v>
      </c>
      <c r="I7" s="77" t="s">
        <v>216</v>
      </c>
      <c r="J7" s="75"/>
      <c r="K7" s="75">
        <v>3</v>
      </c>
      <c r="L7" s="77" t="s">
        <v>147</v>
      </c>
      <c r="M7" s="75"/>
      <c r="N7" s="75">
        <v>5</v>
      </c>
      <c r="O7" s="79"/>
      <c r="P7" s="75"/>
      <c r="Q7" s="79"/>
      <c r="R7" s="77" t="s">
        <v>177</v>
      </c>
      <c r="S7" s="75"/>
      <c r="T7" s="75">
        <v>5</v>
      </c>
      <c r="U7" s="264"/>
      <c r="V7" s="68">
        <f>X5*5+X7*5</f>
        <v>22.5</v>
      </c>
      <c r="W7" s="81" t="s">
        <v>148</v>
      </c>
      <c r="X7" s="70">
        <v>2.5</v>
      </c>
      <c r="Y7" s="35"/>
      <c r="Z7" s="38"/>
      <c r="AB7" s="38"/>
      <c r="AC7" s="38"/>
      <c r="AD7" s="38"/>
    </row>
    <row r="8" spans="1:30" ht="17.100000000000001" customHeight="1">
      <c r="A8" s="267" t="s">
        <v>150</v>
      </c>
      <c r="B8" s="262"/>
      <c r="C8" s="74"/>
      <c r="D8" s="75"/>
      <c r="E8" s="163"/>
      <c r="F8" s="74" t="s">
        <v>217</v>
      </c>
      <c r="G8" s="75"/>
      <c r="H8" s="75">
        <v>1</v>
      </c>
      <c r="I8" s="74"/>
      <c r="J8" s="75"/>
      <c r="K8" s="75"/>
      <c r="L8" s="74" t="s">
        <v>193</v>
      </c>
      <c r="M8" s="75"/>
      <c r="N8" s="75">
        <v>5</v>
      </c>
      <c r="O8" s="79"/>
      <c r="P8" s="75"/>
      <c r="Q8" s="79"/>
      <c r="R8" s="74" t="s">
        <v>172</v>
      </c>
      <c r="S8" s="75"/>
      <c r="T8" s="75">
        <v>3</v>
      </c>
      <c r="U8" s="264"/>
      <c r="V8" s="80" t="s">
        <v>153</v>
      </c>
      <c r="W8" s="81" t="s">
        <v>154</v>
      </c>
      <c r="X8" s="70"/>
      <c r="Z8" s="38"/>
      <c r="AB8" s="38"/>
      <c r="AC8" s="38"/>
      <c r="AD8" s="38"/>
    </row>
    <row r="9" spans="1:30" ht="17.100000000000001" customHeight="1">
      <c r="A9" s="267"/>
      <c r="B9" s="262"/>
      <c r="C9" s="74"/>
      <c r="D9" s="75"/>
      <c r="E9" s="94"/>
      <c r="F9" s="74"/>
      <c r="G9" s="75"/>
      <c r="H9" s="75"/>
      <c r="I9" s="74"/>
      <c r="J9" s="75"/>
      <c r="K9" s="94"/>
      <c r="L9" s="74" t="s">
        <v>218</v>
      </c>
      <c r="M9" s="75"/>
      <c r="N9" s="75">
        <v>2</v>
      </c>
      <c r="O9" s="79"/>
      <c r="P9" s="93"/>
      <c r="Q9" s="79"/>
      <c r="R9" s="74" t="s">
        <v>193</v>
      </c>
      <c r="S9" s="75"/>
      <c r="T9" s="75">
        <v>3</v>
      </c>
      <c r="U9" s="264"/>
      <c r="V9" s="164">
        <f>X4*2+X5*7+X6*1</f>
        <v>28.3</v>
      </c>
      <c r="W9" s="89" t="s">
        <v>156</v>
      </c>
      <c r="X9" s="90"/>
      <c r="Y9" s="35"/>
      <c r="Z9" s="38"/>
      <c r="AA9" s="34"/>
    </row>
    <row r="10" spans="1:30" ht="17.100000000000001" customHeight="1">
      <c r="A10" s="91" t="s">
        <v>158</v>
      </c>
      <c r="B10" s="92"/>
      <c r="C10" s="79"/>
      <c r="D10" s="93"/>
      <c r="E10" s="79"/>
      <c r="F10" s="79"/>
      <c r="G10" s="93"/>
      <c r="H10" s="79"/>
      <c r="I10" s="79"/>
      <c r="J10" s="93"/>
      <c r="K10" s="79"/>
      <c r="L10" s="79"/>
      <c r="M10" s="93"/>
      <c r="N10" s="79"/>
      <c r="O10" s="79"/>
      <c r="P10" s="93"/>
      <c r="Q10" s="79"/>
      <c r="R10" s="79"/>
      <c r="S10" s="93"/>
      <c r="T10" s="79"/>
      <c r="U10" s="264"/>
      <c r="V10" s="80" t="s">
        <v>159</v>
      </c>
      <c r="W10" s="95"/>
      <c r="X10" s="70"/>
      <c r="Z10" s="38"/>
      <c r="AA10" s="34"/>
    </row>
    <row r="11" spans="1:30" ht="17.100000000000001" customHeight="1">
      <c r="A11" s="106"/>
      <c r="B11" s="107"/>
      <c r="C11" s="79"/>
      <c r="D11" s="93"/>
      <c r="E11" s="79"/>
      <c r="F11" s="79"/>
      <c r="G11" s="93"/>
      <c r="H11" s="79"/>
      <c r="I11" s="79"/>
      <c r="J11" s="93"/>
      <c r="K11" s="79"/>
      <c r="L11" s="79"/>
      <c r="M11" s="93"/>
      <c r="N11" s="79"/>
      <c r="O11" s="79"/>
      <c r="P11" s="93"/>
      <c r="Q11" s="79"/>
      <c r="R11" s="79"/>
      <c r="S11" s="93"/>
      <c r="T11" s="79"/>
      <c r="U11" s="269"/>
      <c r="V11" s="100">
        <f>V5*4+V7*9+V9*4</f>
        <v>721.7</v>
      </c>
      <c r="W11" s="101"/>
      <c r="X11" s="102"/>
      <c r="Y11" s="35"/>
      <c r="Z11" s="38"/>
      <c r="AA11" s="103"/>
      <c r="AB11" s="103"/>
      <c r="AC11" s="103"/>
    </row>
    <row r="12" spans="1:30" ht="17.100000000000001" customHeight="1">
      <c r="A12" s="48">
        <v>2</v>
      </c>
      <c r="B12" s="261"/>
      <c r="C12" s="131" t="str">
        <f>彰化菜單ok!E12</f>
        <v>蕎麥飯</v>
      </c>
      <c r="D12" s="50" t="s">
        <v>117</v>
      </c>
      <c r="E12" s="131"/>
      <c r="F12" s="131" t="str">
        <f>彰化菜單ok!E13</f>
        <v>鹽水雞</v>
      </c>
      <c r="G12" s="50" t="s">
        <v>119</v>
      </c>
      <c r="H12" s="131"/>
      <c r="I12" s="131" t="str">
        <f>彰化菜單ok!E14</f>
        <v>筍干燒肉(醃)</v>
      </c>
      <c r="J12" s="50" t="s">
        <v>160</v>
      </c>
      <c r="K12" s="131"/>
      <c r="L12" s="131" t="str">
        <f>彰化菜單ok!E15</f>
        <v>鮮蔬煲</v>
      </c>
      <c r="M12" s="50" t="s">
        <v>219</v>
      </c>
      <c r="N12" s="131"/>
      <c r="O12" s="131" t="str">
        <f>彰化菜單ok!E16</f>
        <v>淺色蔬菜</v>
      </c>
      <c r="P12" s="53" t="s">
        <v>120</v>
      </c>
      <c r="Q12" s="131"/>
      <c r="R12" s="131" t="str">
        <f>彰化菜單ok!E17</f>
        <v>味噌湯(豆)</v>
      </c>
      <c r="S12" s="53" t="s">
        <v>119</v>
      </c>
      <c r="T12" s="165"/>
      <c r="U12" s="268"/>
      <c r="V12" s="54" t="s">
        <v>121</v>
      </c>
      <c r="W12" s="55" t="s">
        <v>122</v>
      </c>
      <c r="X12" s="158">
        <v>6</v>
      </c>
      <c r="AA12" s="34"/>
    </row>
    <row r="13" spans="1:30" ht="17.100000000000001" customHeight="1">
      <c r="A13" s="57" t="s">
        <v>127</v>
      </c>
      <c r="B13" s="262"/>
      <c r="C13" s="63" t="s">
        <v>128</v>
      </c>
      <c r="D13" s="65"/>
      <c r="E13" s="159">
        <v>80</v>
      </c>
      <c r="F13" s="63" t="s">
        <v>185</v>
      </c>
      <c r="G13" s="64"/>
      <c r="H13" s="64">
        <v>70</v>
      </c>
      <c r="I13" s="166" t="s">
        <v>220</v>
      </c>
      <c r="J13" s="167" t="s">
        <v>139</v>
      </c>
      <c r="K13" s="168">
        <v>40</v>
      </c>
      <c r="L13" s="63" t="s">
        <v>176</v>
      </c>
      <c r="N13" s="153">
        <v>50</v>
      </c>
      <c r="O13" s="66" t="s">
        <v>133</v>
      </c>
      <c r="P13" s="62"/>
      <c r="Q13" s="67">
        <v>100</v>
      </c>
      <c r="R13" s="63" t="s">
        <v>163</v>
      </c>
      <c r="S13" s="169" t="s">
        <v>131</v>
      </c>
      <c r="T13" s="168">
        <v>15</v>
      </c>
      <c r="U13" s="264"/>
      <c r="V13" s="68">
        <f t="shared" ref="V13" si="0">X12*15+X14*5</f>
        <v>102</v>
      </c>
      <c r="W13" s="69" t="s">
        <v>135</v>
      </c>
      <c r="X13" s="70">
        <v>2</v>
      </c>
      <c r="Y13" s="35"/>
      <c r="AA13" s="34"/>
    </row>
    <row r="14" spans="1:30" ht="17.100000000000001" customHeight="1">
      <c r="A14" s="57">
        <v>21</v>
      </c>
      <c r="B14" s="262"/>
      <c r="C14" s="74" t="s">
        <v>137</v>
      </c>
      <c r="D14" s="75"/>
      <c r="E14" s="162">
        <v>40</v>
      </c>
      <c r="F14" s="74" t="s">
        <v>209</v>
      </c>
      <c r="G14" s="75"/>
      <c r="H14" s="75">
        <v>15</v>
      </c>
      <c r="I14" s="170" t="s">
        <v>194</v>
      </c>
      <c r="J14" s="78"/>
      <c r="K14" s="78">
        <v>5</v>
      </c>
      <c r="L14" s="77" t="s">
        <v>140</v>
      </c>
      <c r="M14" s="77"/>
      <c r="N14" s="77">
        <v>10</v>
      </c>
      <c r="O14" s="79"/>
      <c r="P14" s="75"/>
      <c r="Q14" s="79"/>
      <c r="R14" s="76" t="s">
        <v>140</v>
      </c>
      <c r="S14" s="171"/>
      <c r="T14" s="172">
        <v>10</v>
      </c>
      <c r="U14" s="264"/>
      <c r="V14" s="80" t="s">
        <v>91</v>
      </c>
      <c r="W14" s="81" t="s">
        <v>142</v>
      </c>
      <c r="X14" s="70">
        <v>2.4</v>
      </c>
      <c r="AA14" s="34"/>
    </row>
    <row r="15" spans="1:30" ht="17.100000000000001" customHeight="1">
      <c r="A15" s="57" t="s">
        <v>145</v>
      </c>
      <c r="B15" s="262"/>
      <c r="C15" s="77"/>
      <c r="D15" s="75"/>
      <c r="E15" s="162"/>
      <c r="F15" s="77"/>
      <c r="G15" s="75"/>
      <c r="H15" s="75"/>
      <c r="I15" s="170" t="s">
        <v>146</v>
      </c>
      <c r="J15" s="78"/>
      <c r="K15" s="78">
        <v>5</v>
      </c>
      <c r="L15" s="77" t="s">
        <v>207</v>
      </c>
      <c r="M15" s="78"/>
      <c r="N15" s="78">
        <v>10</v>
      </c>
      <c r="O15" s="79"/>
      <c r="P15" s="75"/>
      <c r="Q15" s="79"/>
      <c r="R15" s="77" t="s">
        <v>221</v>
      </c>
      <c r="S15" s="171"/>
      <c r="T15" s="172">
        <v>5</v>
      </c>
      <c r="U15" s="264"/>
      <c r="V15" s="68">
        <f t="shared" ref="V15" si="1">X13*5+X15*5</f>
        <v>22.5</v>
      </c>
      <c r="W15" s="81" t="s">
        <v>148</v>
      </c>
      <c r="X15" s="70">
        <v>2.5</v>
      </c>
      <c r="Y15" s="35"/>
      <c r="AA15" s="34"/>
    </row>
    <row r="16" spans="1:30" ht="17.100000000000001" customHeight="1">
      <c r="A16" s="267" t="s">
        <v>173</v>
      </c>
      <c r="B16" s="262"/>
      <c r="C16" s="74"/>
      <c r="D16" s="75"/>
      <c r="E16" s="75" t="s">
        <v>250</v>
      </c>
      <c r="F16" s="74"/>
      <c r="G16" s="75"/>
      <c r="H16" s="75"/>
      <c r="I16" s="173"/>
      <c r="J16" s="78"/>
      <c r="K16" s="174"/>
      <c r="L16" s="78" t="s">
        <v>147</v>
      </c>
      <c r="M16" s="78"/>
      <c r="N16" s="78">
        <v>5</v>
      </c>
      <c r="O16" s="79"/>
      <c r="P16" s="75"/>
      <c r="Q16" s="79"/>
      <c r="R16" s="76"/>
      <c r="S16" s="171"/>
      <c r="T16" s="172"/>
      <c r="U16" s="264"/>
      <c r="V16" s="80" t="s">
        <v>153</v>
      </c>
      <c r="W16" s="81" t="s">
        <v>154</v>
      </c>
      <c r="X16" s="70"/>
      <c r="AA16" s="34"/>
    </row>
    <row r="17" spans="1:30" ht="17.100000000000001" customHeight="1">
      <c r="A17" s="267"/>
      <c r="B17" s="262"/>
      <c r="C17" s="74"/>
      <c r="D17" s="75"/>
      <c r="E17" s="94"/>
      <c r="F17" s="74"/>
      <c r="G17" s="75"/>
      <c r="H17" s="94"/>
      <c r="I17" s="170"/>
      <c r="J17" s="78"/>
      <c r="K17" s="174"/>
      <c r="L17" s="77" t="s">
        <v>222</v>
      </c>
      <c r="M17" s="78"/>
      <c r="N17" s="78">
        <v>3</v>
      </c>
      <c r="O17" s="79"/>
      <c r="P17" s="93"/>
      <c r="Q17" s="125"/>
      <c r="R17" s="126"/>
      <c r="S17" s="171"/>
      <c r="T17" s="172"/>
      <c r="U17" s="264"/>
      <c r="V17" s="164">
        <f t="shared" ref="V17" si="2">X12*2+X13*7+X14*1</f>
        <v>28.4</v>
      </c>
      <c r="W17" s="89" t="s">
        <v>156</v>
      </c>
      <c r="X17" s="90"/>
      <c r="Y17" s="35"/>
      <c r="AA17" s="34"/>
    </row>
    <row r="18" spans="1:30" ht="17.100000000000001" customHeight="1">
      <c r="A18" s="91" t="s">
        <v>158</v>
      </c>
      <c r="B18" s="92"/>
      <c r="C18" s="79"/>
      <c r="D18" s="93"/>
      <c r="E18" s="79"/>
      <c r="F18" s="79"/>
      <c r="G18" s="93"/>
      <c r="H18" s="79"/>
      <c r="I18" s="175"/>
      <c r="J18" s="176"/>
      <c r="K18" s="174"/>
      <c r="L18" s="87"/>
      <c r="M18" s="93"/>
      <c r="N18" s="104">
        <v>1</v>
      </c>
      <c r="O18" s="79"/>
      <c r="P18" s="93"/>
      <c r="Q18" s="125"/>
      <c r="R18" s="126"/>
      <c r="S18" s="130"/>
      <c r="T18" s="130"/>
      <c r="U18" s="264"/>
      <c r="V18" s="80" t="s">
        <v>159</v>
      </c>
      <c r="W18" s="95"/>
      <c r="X18" s="70"/>
      <c r="AA18" s="34"/>
    </row>
    <row r="19" spans="1:30" ht="17.100000000000001" customHeight="1">
      <c r="A19" s="106"/>
      <c r="B19" s="107"/>
      <c r="C19" s="79"/>
      <c r="D19" s="93"/>
      <c r="E19" s="79"/>
      <c r="F19" s="79"/>
      <c r="G19" s="93"/>
      <c r="H19" s="79"/>
      <c r="I19" s="125"/>
      <c r="J19" s="177"/>
      <c r="K19" s="130"/>
      <c r="L19" s="79"/>
      <c r="M19" s="93"/>
      <c r="N19" s="79"/>
      <c r="O19" s="79"/>
      <c r="P19" s="93"/>
      <c r="Q19" s="125"/>
      <c r="R19" s="178"/>
      <c r="S19" s="130"/>
      <c r="T19" s="79"/>
      <c r="U19" s="269"/>
      <c r="V19" s="100">
        <f t="shared" ref="V19" si="3">V13*4+V15*9+V17*4</f>
        <v>724.1</v>
      </c>
      <c r="W19" s="108"/>
      <c r="X19" s="90"/>
      <c r="Y19" s="35"/>
      <c r="AA19" s="34"/>
    </row>
    <row r="20" spans="1:30" ht="17.100000000000001" customHeight="1">
      <c r="A20" s="48">
        <v>2</v>
      </c>
      <c r="B20" s="262"/>
      <c r="C20" s="53" t="str">
        <f>彰化菜單ok!I12</f>
        <v>白飯</v>
      </c>
      <c r="D20" s="53" t="s">
        <v>117</v>
      </c>
      <c r="E20" s="53"/>
      <c r="F20" s="53" t="str">
        <f>彰化菜單ok!I13</f>
        <v>鐵板豬柳</v>
      </c>
      <c r="G20" s="50" t="s">
        <v>119</v>
      </c>
      <c r="H20" s="53"/>
      <c r="I20" s="53" t="str">
        <f>彰化菜單ok!I14</f>
        <v>白菜什錦</v>
      </c>
      <c r="J20" s="50" t="s">
        <v>119</v>
      </c>
      <c r="K20" s="109"/>
      <c r="L20" s="53" t="str">
        <f>彰化菜單ok!I15</f>
        <v>海苔魷魚丸(加)</v>
      </c>
      <c r="M20" s="50" t="s">
        <v>196</v>
      </c>
      <c r="N20" s="53"/>
      <c r="O20" s="53" t="str">
        <f>彰化菜單ok!I16</f>
        <v>深色蔬菜</v>
      </c>
      <c r="P20" s="53" t="s">
        <v>120</v>
      </c>
      <c r="Q20" s="53"/>
      <c r="R20" s="179" t="str">
        <f>彰化菜單ok!I17</f>
        <v>蘿蔔玉米湯</v>
      </c>
      <c r="S20" s="53" t="s">
        <v>119</v>
      </c>
      <c r="T20" s="109"/>
      <c r="U20" s="268"/>
      <c r="V20" s="54" t="s">
        <v>121</v>
      </c>
      <c r="W20" s="55" t="s">
        <v>122</v>
      </c>
      <c r="X20" s="158">
        <v>6.2</v>
      </c>
      <c r="Z20" s="38"/>
      <c r="AA20" s="34"/>
    </row>
    <row r="21" spans="1:30" ht="17.100000000000001" customHeight="1">
      <c r="A21" s="57" t="s">
        <v>127</v>
      </c>
      <c r="B21" s="262"/>
      <c r="C21" s="63" t="s">
        <v>184</v>
      </c>
      <c r="D21" s="65"/>
      <c r="E21" s="159">
        <v>120</v>
      </c>
      <c r="F21" s="63" t="s">
        <v>223</v>
      </c>
      <c r="G21" s="64"/>
      <c r="H21" s="64">
        <v>45</v>
      </c>
      <c r="I21" s="66" t="s">
        <v>224</v>
      </c>
      <c r="J21" s="62"/>
      <c r="K21" s="67">
        <v>60</v>
      </c>
      <c r="L21" s="66" t="s">
        <v>225</v>
      </c>
      <c r="M21" s="64" t="s">
        <v>170</v>
      </c>
      <c r="N21" s="67">
        <v>30</v>
      </c>
      <c r="O21" s="66" t="s">
        <v>133</v>
      </c>
      <c r="P21" s="62"/>
      <c r="Q21" s="67">
        <v>100</v>
      </c>
      <c r="R21" s="63" t="s">
        <v>188</v>
      </c>
      <c r="S21" s="65"/>
      <c r="T21" s="65">
        <v>20</v>
      </c>
      <c r="U21" s="271"/>
      <c r="V21" s="68">
        <f t="shared" ref="V21" si="4">X20*15+X22*5</f>
        <v>104</v>
      </c>
      <c r="W21" s="69" t="s">
        <v>135</v>
      </c>
      <c r="X21" s="70">
        <v>2</v>
      </c>
      <c r="Y21" s="35"/>
      <c r="Z21" s="38"/>
      <c r="AB21" s="38"/>
      <c r="AC21" s="38"/>
      <c r="AD21" s="38"/>
    </row>
    <row r="22" spans="1:30" ht="17.100000000000001" customHeight="1">
      <c r="A22" s="57">
        <v>22</v>
      </c>
      <c r="B22" s="262"/>
      <c r="C22" s="74"/>
      <c r="D22" s="75"/>
      <c r="E22" s="162"/>
      <c r="F22" s="74" t="s">
        <v>140</v>
      </c>
      <c r="G22" s="75"/>
      <c r="H22" s="75">
        <v>15</v>
      </c>
      <c r="I22" s="79" t="s">
        <v>175</v>
      </c>
      <c r="J22" s="75"/>
      <c r="K22" s="79">
        <v>8</v>
      </c>
      <c r="L22" s="79" t="s">
        <v>226</v>
      </c>
      <c r="M22" s="75"/>
      <c r="N22" s="79">
        <v>0.1</v>
      </c>
      <c r="O22" s="79"/>
      <c r="P22" s="75"/>
      <c r="Q22" s="79"/>
      <c r="R22" s="77" t="s">
        <v>147</v>
      </c>
      <c r="S22" s="77"/>
      <c r="T22" s="78">
        <v>5</v>
      </c>
      <c r="U22" s="271"/>
      <c r="V22" s="80" t="s">
        <v>91</v>
      </c>
      <c r="W22" s="81" t="s">
        <v>142</v>
      </c>
      <c r="X22" s="70">
        <v>2.2000000000000002</v>
      </c>
      <c r="Z22" s="38"/>
      <c r="AA22" s="83"/>
      <c r="AB22" s="38"/>
      <c r="AC22" s="38"/>
      <c r="AD22" s="84"/>
    </row>
    <row r="23" spans="1:30" ht="17.100000000000001" customHeight="1">
      <c r="A23" s="57" t="s">
        <v>145</v>
      </c>
      <c r="B23" s="262"/>
      <c r="C23" s="77"/>
      <c r="D23" s="75"/>
      <c r="E23" s="162"/>
      <c r="F23" s="77" t="s">
        <v>167</v>
      </c>
      <c r="G23" s="75"/>
      <c r="H23" s="162">
        <v>5</v>
      </c>
      <c r="I23" s="79" t="s">
        <v>147</v>
      </c>
      <c r="J23" s="75"/>
      <c r="K23" s="79">
        <v>5</v>
      </c>
      <c r="L23" s="79"/>
      <c r="M23" s="75"/>
      <c r="N23" s="79"/>
      <c r="O23" s="79"/>
      <c r="P23" s="75"/>
      <c r="Q23" s="79"/>
      <c r="R23" s="77" t="s">
        <v>227</v>
      </c>
      <c r="S23" s="78"/>
      <c r="T23" s="78">
        <v>15</v>
      </c>
      <c r="U23" s="271"/>
      <c r="V23" s="68">
        <f t="shared" ref="V23" si="5">X21*5+X23*5</f>
        <v>22.5</v>
      </c>
      <c r="W23" s="81" t="s">
        <v>148</v>
      </c>
      <c r="X23" s="70">
        <v>2.5</v>
      </c>
      <c r="Y23" s="35"/>
      <c r="Z23" s="38"/>
      <c r="AB23" s="38"/>
      <c r="AC23" s="38"/>
      <c r="AD23" s="38"/>
    </row>
    <row r="24" spans="1:30" ht="17.100000000000001" customHeight="1">
      <c r="A24" s="267" t="s">
        <v>183</v>
      </c>
      <c r="B24" s="262"/>
      <c r="C24" s="74"/>
      <c r="D24" s="75"/>
      <c r="E24" s="163"/>
      <c r="F24" s="74"/>
      <c r="G24" s="75"/>
      <c r="H24" s="163"/>
      <c r="I24" s="79" t="s">
        <v>174</v>
      </c>
      <c r="J24" s="75"/>
      <c r="K24" s="79">
        <v>5</v>
      </c>
      <c r="L24" s="79"/>
      <c r="M24" s="75"/>
      <c r="N24" s="79"/>
      <c r="O24" s="79"/>
      <c r="P24" s="75"/>
      <c r="Q24" s="79"/>
      <c r="R24" s="74"/>
      <c r="S24" s="74"/>
      <c r="T24" s="180"/>
      <c r="U24" s="271"/>
      <c r="V24" s="80" t="s">
        <v>153</v>
      </c>
      <c r="W24" s="81" t="s">
        <v>154</v>
      </c>
      <c r="X24" s="70"/>
      <c r="Z24" s="38"/>
      <c r="AB24" s="38"/>
      <c r="AC24" s="38"/>
      <c r="AD24" s="38"/>
    </row>
    <row r="25" spans="1:30" ht="17.100000000000001" customHeight="1">
      <c r="A25" s="267"/>
      <c r="B25" s="262"/>
      <c r="C25" s="74"/>
      <c r="D25" s="75"/>
      <c r="E25" s="117"/>
      <c r="F25" s="74"/>
      <c r="G25" s="75"/>
      <c r="H25" s="94"/>
      <c r="I25" s="79"/>
      <c r="J25" s="93"/>
      <c r="K25" s="125"/>
      <c r="L25" s="79"/>
      <c r="M25" s="93"/>
      <c r="N25" s="125"/>
      <c r="O25" s="79"/>
      <c r="P25" s="93"/>
      <c r="Q25" s="125"/>
      <c r="R25" s="74"/>
      <c r="S25" s="75"/>
      <c r="T25" s="181"/>
      <c r="U25" s="271"/>
      <c r="V25" s="164">
        <f t="shared" ref="V25" si="6">X20*2+X21*7+X22*1</f>
        <v>28.599999999999998</v>
      </c>
      <c r="W25" s="89" t="s">
        <v>156</v>
      </c>
      <c r="X25" s="70"/>
      <c r="Y25" s="35"/>
      <c r="Z25" s="38"/>
      <c r="AA25" s="34"/>
    </row>
    <row r="26" spans="1:30" ht="17.100000000000001" customHeight="1">
      <c r="A26" s="91" t="s">
        <v>158</v>
      </c>
      <c r="B26" s="92"/>
      <c r="C26" s="79"/>
      <c r="D26" s="93"/>
      <c r="E26" s="79"/>
      <c r="F26" s="79"/>
      <c r="G26" s="93"/>
      <c r="H26" s="79"/>
      <c r="I26" s="79"/>
      <c r="J26" s="93"/>
      <c r="K26" s="125"/>
      <c r="L26" s="79"/>
      <c r="M26" s="93"/>
      <c r="N26" s="125"/>
      <c r="O26" s="79"/>
      <c r="P26" s="93"/>
      <c r="Q26" s="125"/>
      <c r="R26" s="126"/>
      <c r="S26" s="182"/>
      <c r="T26" s="126"/>
      <c r="U26" s="271"/>
      <c r="V26" s="80" t="s">
        <v>159</v>
      </c>
      <c r="W26" s="95"/>
      <c r="X26" s="70"/>
      <c r="Z26" s="38"/>
      <c r="AA26" s="34"/>
    </row>
    <row r="27" spans="1:30" ht="17.100000000000001" customHeight="1" thickBot="1">
      <c r="A27" s="123"/>
      <c r="B27" s="124"/>
      <c r="C27" s="137"/>
      <c r="D27" s="137"/>
      <c r="E27" s="138"/>
      <c r="F27" s="138"/>
      <c r="G27" s="137"/>
      <c r="H27" s="138"/>
      <c r="I27" s="138"/>
      <c r="J27" s="137"/>
      <c r="K27" s="183"/>
      <c r="L27" s="138"/>
      <c r="M27" s="137"/>
      <c r="N27" s="183"/>
      <c r="O27" s="138"/>
      <c r="P27" s="137"/>
      <c r="Q27" s="183"/>
      <c r="R27" s="178"/>
      <c r="S27" s="184"/>
      <c r="T27" s="178"/>
      <c r="U27" s="272"/>
      <c r="V27" s="100">
        <f t="shared" ref="V27" si="7">V21*4+V23*9+V25*4</f>
        <v>732.9</v>
      </c>
      <c r="W27" s="101"/>
      <c r="X27" s="70"/>
      <c r="Y27" s="35"/>
      <c r="Z27" s="38"/>
      <c r="AA27" s="103"/>
      <c r="AB27" s="103"/>
      <c r="AC27" s="103"/>
    </row>
    <row r="28" spans="1:30" ht="17.100000000000001" customHeight="1">
      <c r="A28" s="48">
        <v>2</v>
      </c>
      <c r="B28" s="262"/>
      <c r="C28" s="179" t="str">
        <f>彰化菜單ok!M12</f>
        <v>小米飯</v>
      </c>
      <c r="D28" s="179" t="s">
        <v>117</v>
      </c>
      <c r="E28" s="179"/>
      <c r="F28" s="179" t="str">
        <f>彰化菜單ok!M13</f>
        <v>海陸雙拼(炸)(海)</v>
      </c>
      <c r="G28" s="185" t="s">
        <v>118</v>
      </c>
      <c r="H28" s="179"/>
      <c r="I28" s="179" t="str">
        <f>彰化菜單ok!M14</f>
        <v>番茄玉米佐肉燥</v>
      </c>
      <c r="J28" s="185" t="s">
        <v>119</v>
      </c>
      <c r="K28" s="179"/>
      <c r="L28" s="179" t="str">
        <f>彰化菜單ok!M15</f>
        <v>海帶三絲(豆)</v>
      </c>
      <c r="M28" s="185" t="s">
        <v>119</v>
      </c>
      <c r="N28" s="179"/>
      <c r="O28" s="179" t="str">
        <f>彰化菜單ok!M16</f>
        <v>深色蔬菜</v>
      </c>
      <c r="P28" s="179" t="s">
        <v>120</v>
      </c>
      <c r="Q28" s="179"/>
      <c r="R28" s="179" t="str">
        <f>彰化菜單ok!M17</f>
        <v>馬鈴薯排骨湯</v>
      </c>
      <c r="S28" s="179" t="s">
        <v>119</v>
      </c>
      <c r="T28" s="179"/>
      <c r="U28" s="268"/>
      <c r="V28" s="54" t="s">
        <v>121</v>
      </c>
      <c r="W28" s="55" t="s">
        <v>122</v>
      </c>
      <c r="X28" s="158">
        <v>6.6</v>
      </c>
      <c r="Z28" s="38"/>
      <c r="AA28" s="34"/>
    </row>
    <row r="29" spans="1:30" ht="17.100000000000001" customHeight="1">
      <c r="A29" s="57" t="s">
        <v>127</v>
      </c>
      <c r="B29" s="262"/>
      <c r="C29" s="63" t="s">
        <v>128</v>
      </c>
      <c r="D29" s="65"/>
      <c r="E29" s="159">
        <v>80</v>
      </c>
      <c r="F29" s="63" t="s">
        <v>228</v>
      </c>
      <c r="G29" s="186" t="s">
        <v>162</v>
      </c>
      <c r="H29" s="63">
        <v>30</v>
      </c>
      <c r="I29" s="66" t="s">
        <v>229</v>
      </c>
      <c r="J29" s="62"/>
      <c r="K29" s="67">
        <v>15</v>
      </c>
      <c r="L29" s="66" t="s">
        <v>230</v>
      </c>
      <c r="M29" s="62"/>
      <c r="N29" s="67">
        <v>60</v>
      </c>
      <c r="O29" s="66" t="s">
        <v>133</v>
      </c>
      <c r="P29" s="62"/>
      <c r="Q29" s="67">
        <v>100</v>
      </c>
      <c r="R29" s="63" t="s">
        <v>141</v>
      </c>
      <c r="S29" s="64"/>
      <c r="T29" s="64">
        <v>30</v>
      </c>
      <c r="U29" s="264"/>
      <c r="V29" s="68">
        <f t="shared" ref="V29" si="8">X28*15+X30*5</f>
        <v>109.5</v>
      </c>
      <c r="W29" s="69" t="s">
        <v>135</v>
      </c>
      <c r="X29" s="70">
        <v>2</v>
      </c>
      <c r="Y29" s="35"/>
      <c r="Z29" s="38"/>
      <c r="AB29" s="38"/>
      <c r="AC29" s="38"/>
      <c r="AD29" s="38"/>
    </row>
    <row r="30" spans="1:30" ht="17.100000000000001" customHeight="1">
      <c r="A30" s="57">
        <v>23</v>
      </c>
      <c r="B30" s="262"/>
      <c r="C30" s="74" t="s">
        <v>231</v>
      </c>
      <c r="D30" s="75"/>
      <c r="E30" s="162">
        <v>40</v>
      </c>
      <c r="F30" s="77" t="s">
        <v>232</v>
      </c>
      <c r="H30" s="78">
        <v>40</v>
      </c>
      <c r="I30" s="79" t="s">
        <v>140</v>
      </c>
      <c r="J30" s="75"/>
      <c r="K30" s="79">
        <v>15</v>
      </c>
      <c r="L30" s="79" t="s">
        <v>233</v>
      </c>
      <c r="M30" s="77" t="s">
        <v>131</v>
      </c>
      <c r="N30" s="79">
        <v>15</v>
      </c>
      <c r="O30" s="79"/>
      <c r="P30" s="75"/>
      <c r="Q30" s="79"/>
      <c r="R30" s="77" t="s">
        <v>171</v>
      </c>
      <c r="S30" s="78"/>
      <c r="T30" s="78">
        <v>5</v>
      </c>
      <c r="U30" s="264"/>
      <c r="V30" s="80" t="s">
        <v>91</v>
      </c>
      <c r="W30" s="81" t="s">
        <v>142</v>
      </c>
      <c r="X30" s="70">
        <v>2.1</v>
      </c>
      <c r="Z30" s="38"/>
      <c r="AA30" s="83"/>
      <c r="AB30" s="38"/>
      <c r="AC30" s="38"/>
      <c r="AD30" s="84"/>
    </row>
    <row r="31" spans="1:30" ht="17.100000000000001" customHeight="1">
      <c r="A31" s="57" t="s">
        <v>145</v>
      </c>
      <c r="B31" s="262"/>
      <c r="C31" s="77"/>
      <c r="D31" s="75"/>
      <c r="E31" s="162"/>
      <c r="F31" s="77"/>
      <c r="H31" s="78"/>
      <c r="I31" s="79" t="s">
        <v>234</v>
      </c>
      <c r="J31" s="75"/>
      <c r="K31" s="79">
        <v>25</v>
      </c>
      <c r="L31" s="79" t="s">
        <v>235</v>
      </c>
      <c r="M31" s="75"/>
      <c r="N31" s="79">
        <v>15</v>
      </c>
      <c r="O31" s="79"/>
      <c r="P31" s="75"/>
      <c r="Q31" s="79"/>
      <c r="R31" s="77" t="s">
        <v>147</v>
      </c>
      <c r="S31" s="78"/>
      <c r="T31" s="78">
        <v>5</v>
      </c>
      <c r="U31" s="264"/>
      <c r="V31" s="68">
        <f t="shared" ref="V31" si="9">X29*5+X31*5</f>
        <v>22.5</v>
      </c>
      <c r="W31" s="81" t="s">
        <v>148</v>
      </c>
      <c r="X31" s="70">
        <v>2.5</v>
      </c>
      <c r="Y31" s="35"/>
      <c r="Z31" s="38"/>
      <c r="AB31" s="38"/>
      <c r="AC31" s="38"/>
      <c r="AD31" s="38"/>
    </row>
    <row r="32" spans="1:30" ht="17.100000000000001" customHeight="1">
      <c r="A32" s="267" t="s">
        <v>192</v>
      </c>
      <c r="B32" s="262"/>
      <c r="C32" s="93"/>
      <c r="D32" s="93"/>
      <c r="E32" s="79"/>
      <c r="F32" s="76"/>
      <c r="G32" s="78"/>
      <c r="H32" s="78"/>
      <c r="I32" s="79" t="s">
        <v>168</v>
      </c>
      <c r="J32" s="75"/>
      <c r="K32" s="79">
        <v>10</v>
      </c>
      <c r="L32" s="79"/>
      <c r="M32" s="75"/>
      <c r="N32" s="79"/>
      <c r="O32" s="79"/>
      <c r="P32" s="75"/>
      <c r="Q32" s="79"/>
      <c r="R32" s="76"/>
      <c r="S32" s="78"/>
      <c r="T32" s="78"/>
      <c r="U32" s="264"/>
      <c r="V32" s="80" t="s">
        <v>153</v>
      </c>
      <c r="W32" s="81" t="s">
        <v>154</v>
      </c>
      <c r="X32" s="133"/>
      <c r="Z32" s="38"/>
      <c r="AB32" s="38"/>
      <c r="AC32" s="38"/>
      <c r="AD32" s="38"/>
    </row>
    <row r="33" spans="1:27" ht="17.100000000000001" customHeight="1">
      <c r="A33" s="267"/>
      <c r="B33" s="262"/>
      <c r="C33" s="93"/>
      <c r="D33" s="93"/>
      <c r="E33" s="79"/>
      <c r="F33" s="77"/>
      <c r="G33" s="78"/>
      <c r="H33" s="78"/>
      <c r="I33" s="79" t="s">
        <v>236</v>
      </c>
      <c r="J33" s="93"/>
      <c r="K33" s="125">
        <v>2</v>
      </c>
      <c r="L33" s="79"/>
      <c r="M33" s="93"/>
      <c r="N33" s="125"/>
      <c r="O33" s="79"/>
      <c r="P33" s="93"/>
      <c r="Q33" s="79"/>
      <c r="R33" s="77"/>
      <c r="S33" s="78"/>
      <c r="T33" s="78"/>
      <c r="U33" s="264"/>
      <c r="V33" s="164">
        <f t="shared" ref="V33" si="10">X28*2+X29*7+X30*1</f>
        <v>29.3</v>
      </c>
      <c r="W33" s="89" t="s">
        <v>156</v>
      </c>
      <c r="X33" s="133"/>
      <c r="Y33" s="35"/>
      <c r="Z33" s="38"/>
      <c r="AA33" s="34"/>
    </row>
    <row r="34" spans="1:27" ht="17.100000000000001" customHeight="1">
      <c r="A34" s="91" t="s">
        <v>158</v>
      </c>
      <c r="B34" s="92"/>
      <c r="C34" s="93"/>
      <c r="D34" s="93"/>
      <c r="E34" s="79"/>
      <c r="F34" s="187"/>
      <c r="G34" s="176"/>
      <c r="H34" s="75"/>
      <c r="I34" s="79"/>
      <c r="J34" s="93"/>
      <c r="K34" s="125"/>
      <c r="L34" s="79"/>
      <c r="M34" s="93"/>
      <c r="N34" s="125"/>
      <c r="O34" s="79"/>
      <c r="P34" s="93"/>
      <c r="Q34" s="79"/>
      <c r="R34" s="187"/>
      <c r="S34" s="176"/>
      <c r="T34" s="75"/>
      <c r="U34" s="264"/>
      <c r="V34" s="80" t="s">
        <v>159</v>
      </c>
      <c r="W34" s="95"/>
      <c r="X34" s="133"/>
      <c r="Z34" s="38"/>
      <c r="AA34" s="34"/>
    </row>
    <row r="35" spans="1:27" ht="17.100000000000001" customHeight="1">
      <c r="A35" s="106"/>
      <c r="B35" s="107"/>
      <c r="C35" s="93"/>
      <c r="D35" s="93"/>
      <c r="E35" s="79"/>
      <c r="F35" s="178"/>
      <c r="G35" s="177"/>
      <c r="H35" s="178"/>
      <c r="I35" s="79"/>
      <c r="J35" s="93"/>
      <c r="K35" s="125"/>
      <c r="L35" s="79"/>
      <c r="M35" s="93"/>
      <c r="N35" s="125"/>
      <c r="O35" s="79"/>
      <c r="P35" s="93"/>
      <c r="Q35" s="79"/>
      <c r="R35" s="178"/>
      <c r="S35" s="177"/>
      <c r="T35" s="178"/>
      <c r="U35" s="269"/>
      <c r="V35" s="100">
        <f t="shared" ref="V35" si="11">V29*4+V31*9+V33*4</f>
        <v>757.7</v>
      </c>
      <c r="W35" s="108"/>
      <c r="X35" s="133"/>
      <c r="Y35" s="35"/>
      <c r="AA35" s="34"/>
    </row>
    <row r="36" spans="1:27" ht="17.100000000000001" customHeight="1">
      <c r="A36" s="48">
        <v>2</v>
      </c>
      <c r="B36" s="262"/>
      <c r="C36" s="49" t="str">
        <f>彰化菜單ok!Q12</f>
        <v>夏威夷炒飯</v>
      </c>
      <c r="D36" s="52" t="s">
        <v>237</v>
      </c>
      <c r="E36" s="49"/>
      <c r="F36" s="49" t="str">
        <f>彰化菜單ok!Q13</f>
        <v>滷雞翅</v>
      </c>
      <c r="G36" s="188" t="s">
        <v>238</v>
      </c>
      <c r="H36" s="49"/>
      <c r="I36" s="49" t="str">
        <f>彰化菜單ok!Q14</f>
        <v>黃金饅頭(冷)(炸)</v>
      </c>
      <c r="J36" s="50" t="s">
        <v>118</v>
      </c>
      <c r="K36" s="49"/>
      <c r="L36" s="49" t="str">
        <f>彰化菜單ok!Q15</f>
        <v>蕪菁什錦</v>
      </c>
      <c r="M36" s="185" t="s">
        <v>119</v>
      </c>
      <c r="N36" s="49"/>
      <c r="O36" s="49" t="str">
        <f>彰化菜單ok!Q16</f>
        <v>深色蔬菜</v>
      </c>
      <c r="P36" s="49" t="s">
        <v>120</v>
      </c>
      <c r="Q36" s="49"/>
      <c r="R36" s="49" t="str">
        <f>彰化菜單ok!Q17</f>
        <v>肉燥米粉湯</v>
      </c>
      <c r="S36" s="49" t="s">
        <v>119</v>
      </c>
      <c r="T36" s="49"/>
      <c r="U36" s="268"/>
      <c r="V36" s="54" t="s">
        <v>121</v>
      </c>
      <c r="W36" s="55" t="s">
        <v>122</v>
      </c>
      <c r="X36" s="158"/>
      <c r="AA36" s="34"/>
    </row>
    <row r="37" spans="1:27" ht="17.100000000000001" customHeight="1">
      <c r="A37" s="57" t="s">
        <v>127</v>
      </c>
      <c r="B37" s="262"/>
      <c r="C37" s="63" t="s">
        <v>128</v>
      </c>
      <c r="D37" s="65"/>
      <c r="E37" s="65">
        <v>100</v>
      </c>
      <c r="F37" s="63" t="s">
        <v>239</v>
      </c>
      <c r="G37" s="65"/>
      <c r="H37" s="65">
        <v>80</v>
      </c>
      <c r="I37" s="63" t="s">
        <v>240</v>
      </c>
      <c r="J37" s="63"/>
      <c r="K37" s="65">
        <v>30</v>
      </c>
      <c r="L37" s="63" t="s">
        <v>241</v>
      </c>
      <c r="N37" s="65">
        <v>50</v>
      </c>
      <c r="O37" s="66" t="s">
        <v>133</v>
      </c>
      <c r="P37" s="62"/>
      <c r="Q37" s="67">
        <v>100</v>
      </c>
      <c r="R37" s="63" t="s">
        <v>168</v>
      </c>
      <c r="S37" s="65"/>
      <c r="T37" s="65">
        <v>10</v>
      </c>
      <c r="U37" s="271"/>
      <c r="V37" s="68">
        <f t="shared" ref="V37" si="12">X36*15+X38*5</f>
        <v>11.5</v>
      </c>
      <c r="W37" s="69" t="s">
        <v>135</v>
      </c>
      <c r="X37" s="70">
        <v>2</v>
      </c>
      <c r="Y37" s="35"/>
      <c r="AA37" s="34"/>
    </row>
    <row r="38" spans="1:27" ht="17.100000000000001" customHeight="1">
      <c r="A38" s="57">
        <v>24</v>
      </c>
      <c r="B38" s="262"/>
      <c r="C38" s="76" t="s">
        <v>168</v>
      </c>
      <c r="D38" s="78"/>
      <c r="E38" s="78">
        <v>10</v>
      </c>
      <c r="F38" s="76"/>
      <c r="G38" s="78"/>
      <c r="H38" s="78"/>
      <c r="I38" s="77"/>
      <c r="J38" s="77"/>
      <c r="K38" s="78"/>
      <c r="L38" s="77" t="s">
        <v>199</v>
      </c>
      <c r="N38" s="78">
        <v>20</v>
      </c>
      <c r="O38" s="79"/>
      <c r="P38" s="75"/>
      <c r="Q38" s="79"/>
      <c r="R38" s="77" t="s">
        <v>152</v>
      </c>
      <c r="S38" s="78"/>
      <c r="T38" s="78">
        <v>10</v>
      </c>
      <c r="U38" s="271"/>
      <c r="V38" s="80" t="s">
        <v>91</v>
      </c>
      <c r="W38" s="81" t="s">
        <v>142</v>
      </c>
      <c r="X38" s="70">
        <v>2.2999999999999998</v>
      </c>
      <c r="AA38" s="34"/>
    </row>
    <row r="39" spans="1:27" ht="17.100000000000001" customHeight="1">
      <c r="A39" s="57" t="s">
        <v>145</v>
      </c>
      <c r="B39" s="262"/>
      <c r="C39" s="77" t="s">
        <v>147</v>
      </c>
      <c r="D39" s="78"/>
      <c r="E39" s="78">
        <v>10</v>
      </c>
      <c r="F39" s="77"/>
      <c r="G39" s="78"/>
      <c r="H39" s="78"/>
      <c r="I39" s="77"/>
      <c r="J39" s="78"/>
      <c r="K39" s="78"/>
      <c r="L39" s="77" t="s">
        <v>179</v>
      </c>
      <c r="N39" s="78">
        <v>10</v>
      </c>
      <c r="O39" s="79"/>
      <c r="P39" s="75"/>
      <c r="Q39" s="79"/>
      <c r="R39" s="77" t="s">
        <v>242</v>
      </c>
      <c r="S39" s="78"/>
      <c r="T39" s="78">
        <v>5</v>
      </c>
      <c r="U39" s="271"/>
      <c r="V39" s="68">
        <f t="shared" ref="V39" si="13">X37*5+X39*5</f>
        <v>22.5</v>
      </c>
      <c r="W39" s="81" t="s">
        <v>148</v>
      </c>
      <c r="X39" s="70">
        <v>2.5</v>
      </c>
      <c r="Y39" s="35"/>
      <c r="AA39" s="34"/>
    </row>
    <row r="40" spans="1:27" ht="17.100000000000001" customHeight="1">
      <c r="A40" s="267" t="s">
        <v>203</v>
      </c>
      <c r="B40" s="262"/>
      <c r="C40" s="74" t="s">
        <v>243</v>
      </c>
      <c r="D40" s="78"/>
      <c r="E40" s="78">
        <v>15</v>
      </c>
      <c r="F40" s="74"/>
      <c r="G40" s="78"/>
      <c r="H40" s="78"/>
      <c r="I40" s="76"/>
      <c r="J40" s="78"/>
      <c r="K40" s="78"/>
      <c r="L40" s="76" t="s">
        <v>147</v>
      </c>
      <c r="N40" s="78">
        <v>5</v>
      </c>
      <c r="O40" s="79"/>
      <c r="P40" s="75"/>
      <c r="Q40" s="79"/>
      <c r="R40" s="76"/>
      <c r="S40" s="78"/>
      <c r="T40" s="78"/>
      <c r="U40" s="271"/>
      <c r="V40" s="80" t="s">
        <v>153</v>
      </c>
      <c r="W40" s="81" t="s">
        <v>154</v>
      </c>
      <c r="X40" s="133"/>
      <c r="AA40" s="34"/>
    </row>
    <row r="41" spans="1:27" ht="17.100000000000001" customHeight="1">
      <c r="A41" s="267"/>
      <c r="B41" s="262"/>
      <c r="C41" s="126" t="s">
        <v>140</v>
      </c>
      <c r="D41" s="78"/>
      <c r="E41" s="78">
        <v>25</v>
      </c>
      <c r="F41" s="126"/>
      <c r="G41" s="78"/>
      <c r="H41" s="78"/>
      <c r="I41" s="77"/>
      <c r="J41" s="78"/>
      <c r="K41" s="78"/>
      <c r="L41" s="77" t="s">
        <v>175</v>
      </c>
      <c r="N41" s="78">
        <v>10</v>
      </c>
      <c r="O41" s="126"/>
      <c r="P41" s="176"/>
      <c r="Q41" s="126"/>
      <c r="R41" s="77"/>
      <c r="S41" s="78"/>
      <c r="T41" s="78"/>
      <c r="U41" s="271"/>
      <c r="V41" s="164">
        <f t="shared" ref="V41" si="14">X36*2+X37*7+X38*1</f>
        <v>16.3</v>
      </c>
      <c r="W41" s="89" t="s">
        <v>156</v>
      </c>
      <c r="X41" s="133"/>
      <c r="Y41" s="35"/>
      <c r="AA41" s="34"/>
    </row>
    <row r="42" spans="1:27" ht="17.100000000000001" customHeight="1">
      <c r="A42" s="91" t="s">
        <v>158</v>
      </c>
      <c r="B42" s="92"/>
      <c r="C42" s="126"/>
      <c r="D42" s="75"/>
      <c r="E42" s="75"/>
      <c r="F42" s="126"/>
      <c r="G42" s="75"/>
      <c r="H42" s="75"/>
      <c r="I42" s="187"/>
      <c r="J42" s="176"/>
      <c r="K42" s="75"/>
      <c r="L42" s="187"/>
      <c r="M42" s="176"/>
      <c r="N42" s="78"/>
      <c r="O42" s="126"/>
      <c r="P42" s="176"/>
      <c r="Q42" s="126"/>
      <c r="R42" s="187"/>
      <c r="S42" s="176"/>
      <c r="T42" s="75"/>
      <c r="U42" s="264"/>
      <c r="V42" s="80" t="s">
        <v>159</v>
      </c>
      <c r="W42" s="95"/>
      <c r="X42" s="133"/>
      <c r="AA42" s="34"/>
    </row>
    <row r="43" spans="1:27" ht="17.100000000000001" customHeight="1" thickBot="1">
      <c r="A43" s="145"/>
      <c r="B43" s="146"/>
      <c r="C43" s="147"/>
      <c r="D43" s="189"/>
      <c r="E43" s="189"/>
      <c r="F43" s="148"/>
      <c r="G43" s="189"/>
      <c r="H43" s="189"/>
      <c r="I43" s="189"/>
      <c r="J43" s="190"/>
      <c r="K43" s="189"/>
      <c r="L43" s="189"/>
      <c r="M43" s="190"/>
      <c r="N43" s="189"/>
      <c r="O43" s="148"/>
      <c r="P43" s="147"/>
      <c r="Q43" s="148"/>
      <c r="R43" s="189"/>
      <c r="S43" s="190"/>
      <c r="T43" s="189"/>
      <c r="U43" s="265"/>
      <c r="V43" s="149">
        <f t="shared" ref="V43" si="15">V37*4+V39*9+V41*4</f>
        <v>313.7</v>
      </c>
      <c r="W43" s="150"/>
      <c r="X43" s="151"/>
      <c r="Y43" s="35"/>
      <c r="AA43" s="34"/>
    </row>
    <row r="44" spans="1:27">
      <c r="AA44" s="34"/>
    </row>
    <row r="45" spans="1:27">
      <c r="V45" s="34"/>
      <c r="X45" s="38"/>
      <c r="AA45" s="34"/>
    </row>
    <row r="46" spans="1:27">
      <c r="V46" s="34"/>
      <c r="X46" s="38"/>
      <c r="AA46" s="34"/>
    </row>
    <row r="47" spans="1:27">
      <c r="V47" s="34"/>
      <c r="X47" s="38"/>
      <c r="AA47" s="34"/>
    </row>
  </sheetData>
  <mergeCells count="16">
    <mergeCell ref="G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彰化菜單ok</vt:lpstr>
      <vt:lpstr>第一週明細</vt:lpstr>
      <vt:lpstr>第二週明細</vt:lpstr>
      <vt:lpstr>第一週明細!Print_Area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張綺庭</cp:lastModifiedBy>
  <dcterms:created xsi:type="dcterms:W3CDTF">2023-01-09T07:56:21Z</dcterms:created>
  <dcterms:modified xsi:type="dcterms:W3CDTF">2023-01-19T02:48:05Z</dcterms:modified>
</cp:coreProperties>
</file>