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2教導\03午餐業務\111學年度\111蘿妃午餐\01審菜單\01每個月菜單\"/>
    </mc:Choice>
  </mc:AlternateContent>
  <bookViews>
    <workbookView xWindow="-108" yWindow="72" windowWidth="20736" windowHeight="11760" activeTab="2"/>
  </bookViews>
  <sheets>
    <sheet name="菜單" sheetId="22" r:id="rId1"/>
    <sheet name="第1週明細" sheetId="23" r:id="rId2"/>
    <sheet name="第2週明細" sheetId="27" r:id="rId3"/>
    <sheet name="第3週明細" sheetId="32" r:id="rId4"/>
  </sheets>
  <definedNames>
    <definedName name="_xlnm.Print_Area" localSheetId="1">第1週明細!$A$1:$X$35</definedName>
    <definedName name="_xlnm.Print_Area" localSheetId="2">第2週明細!$A$1:$X$43</definedName>
    <definedName name="_xlnm.Print_Area" localSheetId="3">第3週明細!$A$1:$X$35</definedName>
    <definedName name="_xlnm.Print_Area" localSheetId="0">菜單!$A$1:$X$29</definedName>
  </definedNames>
  <calcPr calcId="162913"/>
</workbook>
</file>

<file path=xl/calcChain.xml><?xml version="1.0" encoding="utf-8"?>
<calcChain xmlns="http://schemas.openxmlformats.org/spreadsheetml/2006/main">
  <c r="R36" i="23" l="1"/>
  <c r="O36" i="23" l="1"/>
  <c r="L36" i="23"/>
  <c r="I36" i="23"/>
  <c r="F36" i="23"/>
  <c r="C36" i="23"/>
  <c r="C28" i="23"/>
  <c r="V41" i="23"/>
  <c r="V39" i="23"/>
  <c r="V37" i="23"/>
  <c r="T8" i="22" l="1"/>
  <c r="T9" i="22"/>
  <c r="R9" i="22"/>
  <c r="V43" i="23"/>
  <c r="R12" i="23"/>
  <c r="O12" i="23"/>
  <c r="L12" i="23"/>
  <c r="I12" i="23"/>
  <c r="F12" i="23"/>
  <c r="C12" i="23"/>
  <c r="R4" i="23"/>
  <c r="O4" i="23"/>
  <c r="L4" i="23"/>
  <c r="I4" i="23"/>
  <c r="F4" i="23"/>
  <c r="C4" i="23"/>
  <c r="V17" i="23"/>
  <c r="V15" i="23"/>
  <c r="V13" i="23"/>
  <c r="V9" i="23"/>
  <c r="V7" i="23"/>
  <c r="V5" i="23"/>
  <c r="H8" i="22" l="1"/>
  <c r="D8" i="22"/>
  <c r="H9" i="22"/>
  <c r="D9" i="22"/>
  <c r="R8" i="22"/>
  <c r="V19" i="23"/>
  <c r="F9" i="22"/>
  <c r="V11" i="23"/>
  <c r="B9" i="22"/>
  <c r="B8" i="22" l="1"/>
  <c r="F8" i="22"/>
  <c r="R12" i="32" l="1"/>
  <c r="R28" i="32" l="1"/>
  <c r="C28" i="32"/>
  <c r="C20" i="32"/>
  <c r="C12" i="32"/>
  <c r="R4" i="32"/>
  <c r="C4" i="32"/>
  <c r="R36" i="27"/>
  <c r="C36" i="27"/>
  <c r="R28" i="27"/>
  <c r="C28" i="27"/>
  <c r="R20" i="27"/>
  <c r="C20" i="27"/>
  <c r="R12" i="27"/>
  <c r="C12" i="27"/>
  <c r="R28" i="23"/>
  <c r="R20" i="23"/>
  <c r="C20" i="23"/>
  <c r="F20" i="23" l="1"/>
  <c r="I20" i="23"/>
  <c r="L20" i="23"/>
  <c r="O20" i="23"/>
  <c r="F28" i="23"/>
  <c r="I28" i="23"/>
  <c r="L28" i="23"/>
  <c r="O28" i="23"/>
  <c r="C4" i="27"/>
  <c r="F4" i="27"/>
  <c r="I4" i="27"/>
  <c r="L4" i="27"/>
  <c r="O4" i="27"/>
  <c r="R4" i="27"/>
  <c r="F12" i="27"/>
  <c r="I12" i="27"/>
  <c r="L12" i="27"/>
  <c r="O12" i="27"/>
  <c r="F20" i="27"/>
  <c r="I20" i="27"/>
  <c r="L20" i="27"/>
  <c r="O20" i="27"/>
  <c r="F28" i="27"/>
  <c r="I28" i="27"/>
  <c r="L28" i="27"/>
  <c r="O28" i="27"/>
  <c r="F36" i="27"/>
  <c r="I36" i="27"/>
  <c r="L36" i="27"/>
  <c r="O36" i="27"/>
  <c r="F4" i="32"/>
  <c r="I4" i="32"/>
  <c r="L4" i="32"/>
  <c r="O4" i="32"/>
  <c r="F12" i="32"/>
  <c r="I12" i="32"/>
  <c r="L12" i="32"/>
  <c r="O12" i="32"/>
  <c r="F20" i="32"/>
  <c r="I20" i="32"/>
  <c r="L20" i="32"/>
  <c r="O20" i="32"/>
  <c r="R20" i="32"/>
  <c r="F28" i="32"/>
  <c r="I28" i="32"/>
  <c r="L28" i="32"/>
  <c r="O28" i="32"/>
  <c r="V41" i="27"/>
  <c r="V39" i="27"/>
  <c r="V37" i="27"/>
  <c r="T18" i="22" l="1"/>
  <c r="T17" i="22"/>
  <c r="R18" i="22"/>
  <c r="V43" i="27"/>
  <c r="R17" i="22" l="1"/>
  <c r="Z35" i="32" l="1"/>
  <c r="Y35" i="32"/>
  <c r="AC33" i="32"/>
  <c r="V33" i="32"/>
  <c r="AB32" i="32"/>
  <c r="AD32" i="32" s="1"/>
  <c r="AC31" i="32"/>
  <c r="AA31" i="32"/>
  <c r="V31" i="32"/>
  <c r="AB30" i="32"/>
  <c r="AB34" i="32" s="1"/>
  <c r="AA30" i="32"/>
  <c r="V29" i="32"/>
  <c r="AC25" i="32"/>
  <c r="V25" i="32"/>
  <c r="AB24" i="32"/>
  <c r="AD24" i="32" s="1"/>
  <c r="AC23" i="32"/>
  <c r="AA23" i="32"/>
  <c r="V23" i="32"/>
  <c r="AB22" i="32"/>
  <c r="AB26" i="32" s="1"/>
  <c r="AA22" i="32"/>
  <c r="AC21" i="32"/>
  <c r="AA21" i="32"/>
  <c r="V21" i="32"/>
  <c r="AC17" i="32"/>
  <c r="V17" i="32"/>
  <c r="AB16" i="32"/>
  <c r="AD16" i="32" s="1"/>
  <c r="AC15" i="32"/>
  <c r="AA15" i="32"/>
  <c r="V15" i="32"/>
  <c r="AB14" i="32"/>
  <c r="AB18" i="32" s="1"/>
  <c r="AA14" i="32"/>
  <c r="AC13" i="32"/>
  <c r="AA13" i="32"/>
  <c r="V13" i="32"/>
  <c r="AC9" i="32"/>
  <c r="V9" i="32"/>
  <c r="AB8" i="32"/>
  <c r="AD8" i="32" s="1"/>
  <c r="AC7" i="32"/>
  <c r="AA7" i="32"/>
  <c r="V7" i="32"/>
  <c r="AB6" i="32"/>
  <c r="AB10" i="32" s="1"/>
  <c r="AA6" i="32"/>
  <c r="AC5" i="32"/>
  <c r="AA5" i="32"/>
  <c r="V5" i="32"/>
  <c r="Z35" i="27"/>
  <c r="Y35" i="27"/>
  <c r="AC33" i="27"/>
  <c r="V33" i="27"/>
  <c r="AB32" i="27"/>
  <c r="AD32" i="27" s="1"/>
  <c r="AC31" i="27"/>
  <c r="AA31" i="27"/>
  <c r="V31" i="27"/>
  <c r="AB30" i="27"/>
  <c r="AB34" i="27" s="1"/>
  <c r="AA30" i="27"/>
  <c r="V29" i="27"/>
  <c r="AC25" i="27"/>
  <c r="V25" i="27"/>
  <c r="AB24" i="27"/>
  <c r="AD24" i="27" s="1"/>
  <c r="AC23" i="27"/>
  <c r="AA23" i="27"/>
  <c r="V23" i="27"/>
  <c r="AB22" i="27"/>
  <c r="AB26" i="27" s="1"/>
  <c r="AA22" i="27"/>
  <c r="AC21" i="27"/>
  <c r="AA21" i="27"/>
  <c r="V21" i="27"/>
  <c r="AC17" i="27"/>
  <c r="V17" i="27"/>
  <c r="AB16" i="27"/>
  <c r="AD16" i="27" s="1"/>
  <c r="AC15" i="27"/>
  <c r="AA15" i="27"/>
  <c r="V15" i="27"/>
  <c r="AB14" i="27"/>
  <c r="AA14" i="27"/>
  <c r="AC13" i="27"/>
  <c r="AA13" i="27"/>
  <c r="V13" i="27"/>
  <c r="AC9" i="27"/>
  <c r="V9" i="27"/>
  <c r="AB8" i="27"/>
  <c r="AD8" i="27" s="1"/>
  <c r="AC7" i="27"/>
  <c r="AA7" i="27"/>
  <c r="V7" i="27"/>
  <c r="AB6" i="27"/>
  <c r="AB10" i="27" s="1"/>
  <c r="AA6" i="27"/>
  <c r="AC5" i="27"/>
  <c r="AA5" i="27"/>
  <c r="V5" i="27"/>
  <c r="P17" i="22" l="1"/>
  <c r="P18" i="22"/>
  <c r="F27" i="22"/>
  <c r="L26" i="22"/>
  <c r="L27" i="22"/>
  <c r="J27" i="22"/>
  <c r="F18" i="22"/>
  <c r="B27" i="22"/>
  <c r="H26" i="22"/>
  <c r="H27" i="22"/>
  <c r="P26" i="22"/>
  <c r="P27" i="22"/>
  <c r="B18" i="22"/>
  <c r="D17" i="22"/>
  <c r="D18" i="22"/>
  <c r="D26" i="22"/>
  <c r="D27" i="22"/>
  <c r="N27" i="22"/>
  <c r="AB18" i="27"/>
  <c r="H18" i="22"/>
  <c r="L18" i="22"/>
  <c r="L17" i="22"/>
  <c r="H17" i="22"/>
  <c r="N18" i="22"/>
  <c r="J18" i="22"/>
  <c r="AD6" i="27"/>
  <c r="AA26" i="27"/>
  <c r="AD31" i="32"/>
  <c r="AC26" i="32"/>
  <c r="AD23" i="32"/>
  <c r="AA18" i="32"/>
  <c r="AD6" i="32"/>
  <c r="AA10" i="32"/>
  <c r="AA10" i="27"/>
  <c r="AC18" i="27"/>
  <c r="AD22" i="27"/>
  <c r="AD31" i="27"/>
  <c r="AD14" i="32"/>
  <c r="AD15" i="27"/>
  <c r="V11" i="27"/>
  <c r="AC10" i="27"/>
  <c r="AD7" i="27"/>
  <c r="AA18" i="27"/>
  <c r="AD14" i="27"/>
  <c r="AC26" i="27"/>
  <c r="AD23" i="27"/>
  <c r="AD30" i="27"/>
  <c r="V11" i="32"/>
  <c r="AC10" i="32"/>
  <c r="AD7" i="32"/>
  <c r="V19" i="32"/>
  <c r="AC18" i="32"/>
  <c r="AD15" i="32"/>
  <c r="AA26" i="32"/>
  <c r="AD22" i="32"/>
  <c r="AD30" i="32"/>
  <c r="AD21" i="32"/>
  <c r="V27" i="32"/>
  <c r="V35" i="32"/>
  <c r="AD5" i="32"/>
  <c r="AD13" i="32"/>
  <c r="AD13" i="27"/>
  <c r="V19" i="27"/>
  <c r="AD21" i="27"/>
  <c r="V27" i="27"/>
  <c r="V35" i="27"/>
  <c r="AD5" i="27"/>
  <c r="F17" i="22" l="1"/>
  <c r="B26" i="22"/>
  <c r="B17" i="22"/>
  <c r="N26" i="22"/>
  <c r="N17" i="22"/>
  <c r="J26" i="22"/>
  <c r="F26" i="22"/>
  <c r="J17" i="22"/>
  <c r="AD26" i="27"/>
  <c r="AB27" i="27" s="1"/>
  <c r="AD26" i="32"/>
  <c r="AC27" i="32" s="1"/>
  <c r="AD18" i="27"/>
  <c r="AA19" i="27" s="1"/>
  <c r="AD18" i="32"/>
  <c r="AC19" i="32" s="1"/>
  <c r="AD10" i="27"/>
  <c r="AC11" i="27" s="1"/>
  <c r="AD10" i="32"/>
  <c r="AC11" i="32" s="1"/>
  <c r="AA27" i="27"/>
  <c r="Z29" i="32"/>
  <c r="Y29" i="32"/>
  <c r="AC27" i="27"/>
  <c r="Z29" i="27"/>
  <c r="Y29" i="27"/>
  <c r="AB27" i="32" l="1"/>
  <c r="AC19" i="27"/>
  <c r="AA27" i="32"/>
  <c r="AB11" i="32"/>
  <c r="AB19" i="32"/>
  <c r="AA11" i="32"/>
  <c r="AA19" i="32"/>
  <c r="AB11" i="27"/>
  <c r="AB19" i="27"/>
  <c r="AA11" i="27"/>
  <c r="AC29" i="32"/>
  <c r="AC34" i="32" s="1"/>
  <c r="AA29" i="32"/>
  <c r="AC29" i="27"/>
  <c r="AC34" i="27" s="1"/>
  <c r="AA29" i="27"/>
  <c r="AA34" i="32" l="1"/>
  <c r="AD29" i="32"/>
  <c r="AA34" i="27"/>
  <c r="AD29" i="27"/>
  <c r="AD34" i="32" l="1"/>
  <c r="AA35" i="32" s="1"/>
  <c r="AD34" i="27"/>
  <c r="AA35" i="27" s="1"/>
  <c r="AB35" i="32" l="1"/>
  <c r="AC35" i="32"/>
  <c r="AB35" i="27"/>
  <c r="AC35" i="27"/>
  <c r="Z35" i="23" l="1"/>
  <c r="Y35" i="23"/>
  <c r="Z27" i="23"/>
  <c r="Y27" i="23"/>
  <c r="V33" i="23" l="1"/>
  <c r="V31" i="23"/>
  <c r="V29" i="23"/>
  <c r="V25" i="23"/>
  <c r="V23" i="23"/>
  <c r="V21" i="23"/>
  <c r="N9" i="22" l="1"/>
  <c r="J9" i="22"/>
  <c r="P8" i="22"/>
  <c r="L9" i="22"/>
  <c r="L8" i="22"/>
  <c r="P9" i="22"/>
  <c r="V27" i="23"/>
  <c r="V35" i="23"/>
  <c r="N8" i="22" l="1"/>
  <c r="J8" i="22"/>
  <c r="Z29" i="23"/>
  <c r="Y21" i="23"/>
  <c r="Z21" i="23"/>
  <c r="AA21" i="23" s="1"/>
  <c r="Y29" i="23"/>
  <c r="AC25" i="23"/>
  <c r="AB24" i="23"/>
  <c r="AD24" i="23" s="1"/>
  <c r="AC23" i="23"/>
  <c r="AA23" i="23"/>
  <c r="AB22" i="23"/>
  <c r="AA22" i="23"/>
  <c r="AC17" i="23"/>
  <c r="AB16" i="23"/>
  <c r="AC15" i="23"/>
  <c r="AA15" i="23"/>
  <c r="AB14" i="23"/>
  <c r="AA14" i="23"/>
  <c r="AC13" i="23"/>
  <c r="AA13" i="23"/>
  <c r="AC9" i="23"/>
  <c r="AB8" i="23"/>
  <c r="AD8" i="23" s="1"/>
  <c r="AC7" i="23"/>
  <c r="AA7" i="23"/>
  <c r="AB6" i="23"/>
  <c r="AA6" i="23"/>
  <c r="AC5" i="23"/>
  <c r="AA5" i="23"/>
  <c r="AC21" i="23" l="1"/>
  <c r="AC26" i="23" s="1"/>
  <c r="AA10" i="23"/>
  <c r="AD7" i="23"/>
  <c r="AD13" i="23"/>
  <c r="AD14" i="23"/>
  <c r="AB18" i="23"/>
  <c r="AA26" i="23"/>
  <c r="AC10" i="23"/>
  <c r="AD5" i="23"/>
  <c r="AA18" i="23"/>
  <c r="AD16" i="23"/>
  <c r="AD21" i="23"/>
  <c r="AD6" i="23"/>
  <c r="AB10" i="23"/>
  <c r="AC18" i="23"/>
  <c r="AD15" i="23"/>
  <c r="AD22" i="23"/>
  <c r="AB26" i="23"/>
  <c r="AD23" i="23"/>
  <c r="AD10" i="23" l="1"/>
  <c r="AB11" i="23" s="1"/>
  <c r="AD26" i="23"/>
  <c r="AC27" i="23" s="1"/>
  <c r="AD18" i="23"/>
  <c r="AC11" i="23" l="1"/>
  <c r="AA11" i="23"/>
  <c r="AB27" i="23"/>
  <c r="AA27" i="23"/>
</calcChain>
</file>

<file path=xl/sharedStrings.xml><?xml version="1.0" encoding="utf-8"?>
<sst xmlns="http://schemas.openxmlformats.org/spreadsheetml/2006/main" count="874" uniqueCount="337">
  <si>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</si>
  <si>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</si>
  <si>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</si>
  <si>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</si>
  <si>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</si>
  <si>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</si>
  <si>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</si>
  <si>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</si>
  <si>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</si>
  <si>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</si>
  <si>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</si>
  <si>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</si>
  <si>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</si>
  <si>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</si>
  <si>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</si>
  <si>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</si>
  <si>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</si>
  <si>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</si>
  <si>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</si>
  <si>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</si>
  <si>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</si>
  <si>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</si>
  <si>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</si>
  <si>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</si>
  <si>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</si>
  <si>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</si>
  <si>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</si>
  <si>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</si>
  <si>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</si>
  <si>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</si>
  <si>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</si>
  <si>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</si>
  <si>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</si>
  <si>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</si>
  <si>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</si>
  <si>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</si>
  <si>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</si>
  <si>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</si>
  <si>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</si>
  <si>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</si>
  <si>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</si>
  <si>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</si>
  <si>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</si>
  <si>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</si>
  <si>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</si>
  <si>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✖</t>
    <phoneticPr fontId="20" type="noConversion"/>
  </si>
  <si>
    <t>主食類</t>
    <phoneticPr fontId="20" type="noConversion"/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</si>
  <si>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</si>
  <si>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</si>
  <si>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</si>
  <si>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</si>
  <si>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</si>
  <si>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</si>
  <si>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</si>
  <si>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</si>
  <si>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</si>
  <si>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</si>
  <si>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</si>
  <si>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</si>
  <si>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</si>
  <si>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</si>
  <si>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</si>
  <si>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</si>
  <si>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煮</t>
    <phoneticPr fontId="20" type="noConversion"/>
  </si>
  <si>
    <t>紫米飯</t>
    <phoneticPr fontId="20" type="noConversion"/>
  </si>
  <si>
    <t>糙米飯</t>
    <phoneticPr fontId="20" type="noConversion"/>
  </si>
  <si>
    <t>白飯</t>
    <phoneticPr fontId="20" type="noConversion"/>
  </si>
  <si>
    <t>胚芽飯</t>
    <phoneticPr fontId="20" type="noConversion"/>
  </si>
  <si>
    <t>白飯</t>
    <phoneticPr fontId="20" type="noConversion"/>
  </si>
  <si>
    <t>洋薏仁飯</t>
    <phoneticPr fontId="20" type="noConversion"/>
  </si>
  <si>
    <t>煮</t>
    <phoneticPr fontId="20" type="noConversion"/>
  </si>
  <si>
    <t>白米</t>
    <phoneticPr fontId="20" type="noConversion"/>
  </si>
  <si>
    <t>蒸</t>
    <phoneticPr fontId="20" type="noConversion"/>
  </si>
  <si>
    <t>玉米</t>
    <phoneticPr fontId="20" type="noConversion"/>
  </si>
  <si>
    <t>胡蘿蔔</t>
    <phoneticPr fontId="20" type="noConversion"/>
  </si>
  <si>
    <t>蒸</t>
    <phoneticPr fontId="20" type="noConversion"/>
  </si>
  <si>
    <t>糙米</t>
    <phoneticPr fontId="20" type="noConversion"/>
  </si>
  <si>
    <t>洋蔥</t>
    <phoneticPr fontId="20" type="noConversion"/>
  </si>
  <si>
    <t>蒸</t>
    <phoneticPr fontId="20" type="noConversion"/>
  </si>
  <si>
    <t>紫米</t>
    <phoneticPr fontId="20" type="noConversion"/>
  </si>
  <si>
    <t>生鮮豬肉</t>
    <phoneticPr fontId="20" type="noConversion"/>
  </si>
  <si>
    <t>煮</t>
    <phoneticPr fontId="20" type="noConversion"/>
  </si>
  <si>
    <t>煮</t>
    <phoneticPr fontId="20" type="noConversion"/>
  </si>
  <si>
    <t>金針菇</t>
    <phoneticPr fontId="20" type="noConversion"/>
  </si>
  <si>
    <t>筍子</t>
    <phoneticPr fontId="20" type="noConversion"/>
  </si>
  <si>
    <t>蛋</t>
    <phoneticPr fontId="20" type="noConversion"/>
  </si>
  <si>
    <t>煮</t>
    <phoneticPr fontId="20" type="noConversion"/>
  </si>
  <si>
    <t>煮</t>
    <phoneticPr fontId="20" type="noConversion"/>
  </si>
  <si>
    <t>星期五</t>
    <phoneticPr fontId="20" type="noConversion"/>
  </si>
  <si>
    <t>深色蔬菜</t>
    <phoneticPr fontId="20" type="noConversion"/>
  </si>
  <si>
    <t>深色蔬菜</t>
    <phoneticPr fontId="20" type="noConversion"/>
  </si>
  <si>
    <t>肉絲炒飯</t>
    <phoneticPr fontId="20" type="noConversion"/>
  </si>
  <si>
    <t>非基改豆腐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</si>
  <si>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</si>
  <si>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</si>
  <si>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</si>
  <si>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生鮮豬肉</t>
  </si>
  <si>
    <t>醃</t>
    <phoneticPr fontId="20" type="noConversion"/>
  </si>
  <si>
    <t>地瓜飯</t>
    <phoneticPr fontId="20" type="noConversion"/>
  </si>
  <si>
    <t>生鮮雞肉</t>
    <phoneticPr fontId="20" type="noConversion"/>
  </si>
  <si>
    <t>大黃瓜</t>
    <phoneticPr fontId="20" type="noConversion"/>
  </si>
  <si>
    <t>木耳</t>
    <phoneticPr fontId="20" type="noConversion"/>
  </si>
  <si>
    <t>馬鈴薯</t>
    <phoneticPr fontId="20" type="noConversion"/>
  </si>
  <si>
    <t>起司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</si>
  <si>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</si>
  <si>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</si>
  <si>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</si>
  <si>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</si>
  <si>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</si>
  <si>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煮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</si>
  <si>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</si>
  <si>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</si>
  <si>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</si>
  <si>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淺色蔬菜</t>
    <phoneticPr fontId="20" type="noConversion"/>
  </si>
  <si>
    <t>蒸</t>
    <phoneticPr fontId="20" type="noConversion"/>
  </si>
  <si>
    <t>炒</t>
    <phoneticPr fontId="20" type="noConversion"/>
  </si>
  <si>
    <t>蒸</t>
    <phoneticPr fontId="20" type="noConversion"/>
  </si>
  <si>
    <t>1月3日(二)</t>
    <phoneticPr fontId="20" type="noConversion"/>
  </si>
  <si>
    <t>1月4日(三)</t>
    <phoneticPr fontId="20" type="noConversion"/>
  </si>
  <si>
    <t>1月6日(五)</t>
    <phoneticPr fontId="20" type="noConversion"/>
  </si>
  <si>
    <t>1月9日(一)</t>
    <phoneticPr fontId="20" type="noConversion"/>
  </si>
  <si>
    <t>1月16日(一)</t>
    <phoneticPr fontId="20" type="noConversion"/>
  </si>
  <si>
    <t>1月10日(二)</t>
    <phoneticPr fontId="20" type="noConversion"/>
  </si>
  <si>
    <t>1月11日(三)</t>
    <phoneticPr fontId="20" type="noConversion"/>
  </si>
  <si>
    <t>1月12日(四)</t>
    <phoneticPr fontId="20" type="noConversion"/>
  </si>
  <si>
    <t>1月13日(五)</t>
    <phoneticPr fontId="20" type="noConversion"/>
  </si>
  <si>
    <t>1月17日(二)</t>
    <phoneticPr fontId="20" type="noConversion"/>
  </si>
  <si>
    <t>1月18日(三)</t>
    <phoneticPr fontId="20" type="noConversion"/>
  </si>
  <si>
    <t>1月19日(四)</t>
    <phoneticPr fontId="20" type="noConversion"/>
  </si>
  <si>
    <t>寒假開始</t>
    <phoneticPr fontId="20" type="noConversion"/>
  </si>
  <si>
    <t>1月20日(五)</t>
    <phoneticPr fontId="20" type="noConversion"/>
  </si>
  <si>
    <t>古早味炒麵</t>
    <phoneticPr fontId="20" type="noConversion"/>
  </si>
  <si>
    <t>星期三</t>
    <phoneticPr fontId="20" type="noConversion"/>
  </si>
  <si>
    <t>冬瓜雞湯</t>
    <phoneticPr fontId="20" type="noConversion"/>
  </si>
  <si>
    <t>刺瓜雙蘿湯</t>
    <phoneticPr fontId="20" type="noConversion"/>
  </si>
  <si>
    <t>玉米濃湯</t>
    <phoneticPr fontId="20" type="noConversion"/>
  </si>
  <si>
    <t>冬粉木耳湯</t>
    <phoneticPr fontId="20" type="noConversion"/>
  </si>
  <si>
    <t>海芽金針湯</t>
    <phoneticPr fontId="20" type="noConversion"/>
  </si>
  <si>
    <t>蘿蔔排骨湯</t>
    <phoneticPr fontId="20" type="noConversion"/>
  </si>
  <si>
    <t>海芽味噌湯</t>
    <phoneticPr fontId="20" type="noConversion"/>
  </si>
  <si>
    <t>冬瓜排骨湯</t>
    <phoneticPr fontId="20" type="noConversion"/>
  </si>
  <si>
    <t>結頭玉米湯</t>
    <phoneticPr fontId="20" type="noConversion"/>
  </si>
  <si>
    <t>玉米三鮮湯</t>
    <phoneticPr fontId="20" type="noConversion"/>
  </si>
  <si>
    <t>BBQ雞腿</t>
    <phoneticPr fontId="20" type="noConversion"/>
  </si>
  <si>
    <t>咖哩燴肉</t>
    <phoneticPr fontId="20" type="noConversion"/>
  </si>
  <si>
    <t>壽喜燒</t>
    <phoneticPr fontId="20" type="noConversion"/>
  </si>
  <si>
    <t>春川炒雞</t>
    <phoneticPr fontId="20" type="noConversion"/>
  </si>
  <si>
    <t>香菇雞</t>
    <phoneticPr fontId="20" type="noConversion"/>
  </si>
  <si>
    <t>洋芋咕咾肉</t>
    <phoneticPr fontId="20" type="noConversion"/>
  </si>
  <si>
    <t>麻油雞</t>
    <phoneticPr fontId="20" type="noConversion"/>
  </si>
  <si>
    <t>薑母鴨</t>
    <phoneticPr fontId="20" type="noConversion"/>
  </si>
  <si>
    <t>黑胡椒燒肉</t>
    <phoneticPr fontId="20" type="noConversion"/>
  </si>
  <si>
    <t>瓜仔肉燥</t>
    <phoneticPr fontId="20" type="noConversion"/>
  </si>
  <si>
    <t>日式蒸蛋</t>
    <phoneticPr fontId="20" type="noConversion"/>
  </si>
  <si>
    <t>豆腐肉燥</t>
    <phoneticPr fontId="20" type="noConversion"/>
  </si>
  <si>
    <t>黃金地瓜條</t>
    <phoneticPr fontId="20" type="noConversion"/>
  </si>
  <si>
    <t>白飯</t>
    <phoneticPr fontId="20" type="noConversion"/>
  </si>
  <si>
    <t>星期六</t>
    <phoneticPr fontId="20" type="noConversion"/>
  </si>
  <si>
    <t>紫米飯</t>
    <phoneticPr fontId="20" type="noConversion"/>
  </si>
  <si>
    <t>蘿蔔豆腐湯</t>
    <phoneticPr fontId="20" type="noConversion"/>
  </si>
  <si>
    <t>三絲湯</t>
    <phoneticPr fontId="20" type="noConversion"/>
  </si>
  <si>
    <t>日式蒸蛋</t>
    <phoneticPr fontId="20" type="noConversion"/>
  </si>
  <si>
    <t>滷蛋</t>
    <phoneticPr fontId="20" type="noConversion"/>
  </si>
  <si>
    <t>焗烤茄汁粉</t>
    <phoneticPr fontId="20" type="noConversion"/>
  </si>
  <si>
    <t>雞塊(加)</t>
    <phoneticPr fontId="20" type="noConversion"/>
  </si>
  <si>
    <t>番茄炒蛋(豆)</t>
    <phoneticPr fontId="20" type="noConversion"/>
  </si>
  <si>
    <t>海帶豆干(豆)</t>
    <phoneticPr fontId="20" type="noConversion"/>
  </si>
  <si>
    <t>銀絲卷(冷)</t>
    <phoneticPr fontId="20" type="noConversion"/>
  </si>
  <si>
    <t>小黃瓜魷魚(海)</t>
    <phoneticPr fontId="20" type="noConversion"/>
  </si>
  <si>
    <t>魷魚丸(海)</t>
    <phoneticPr fontId="20" type="noConversion"/>
  </si>
  <si>
    <t>薯餅(加)</t>
    <phoneticPr fontId="20" type="noConversion"/>
  </si>
  <si>
    <t>香腸(加)</t>
    <phoneticPr fontId="20" type="noConversion"/>
  </si>
  <si>
    <t>味噌豆腐湯(豆)</t>
    <phoneticPr fontId="20" type="noConversion"/>
  </si>
  <si>
    <t>砂鍋白菜滷(豆)</t>
    <phoneticPr fontId="20" type="noConversion"/>
  </si>
  <si>
    <t>鮪魚玉米炒蛋(海)</t>
    <phoneticPr fontId="20" type="noConversion"/>
  </si>
  <si>
    <t>椒鹽蘿蔔糕(冷)</t>
    <phoneticPr fontId="20" type="noConversion"/>
  </si>
  <si>
    <t>酸辣湯(豆)</t>
    <phoneticPr fontId="20" type="noConversion"/>
  </si>
  <si>
    <t>奶黃包(冷)</t>
    <phoneticPr fontId="20" type="noConversion"/>
  </si>
  <si>
    <t>魷魚丸(海)</t>
    <phoneticPr fontId="20" type="noConversion"/>
  </si>
  <si>
    <t>滷味三寶(豆)</t>
    <phoneticPr fontId="20" type="noConversion"/>
  </si>
  <si>
    <t>烤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</si>
  <si>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</si>
  <si>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</si>
  <si>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</si>
  <si>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</si>
  <si>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黃金魚排(海)(炸)</t>
    <phoneticPr fontId="20" type="noConversion"/>
  </si>
  <si>
    <t>煮</t>
    <phoneticPr fontId="20" type="noConversion"/>
  </si>
  <si>
    <t>蒸</t>
    <phoneticPr fontId="20" type="noConversion"/>
  </si>
  <si>
    <t>雞塊</t>
    <phoneticPr fontId="20" type="noConversion"/>
  </si>
  <si>
    <t>地瓜條</t>
    <phoneticPr fontId="20" type="noConversion"/>
  </si>
  <si>
    <t>生鮮雞肉</t>
    <phoneticPr fontId="20" type="noConversion"/>
  </si>
  <si>
    <t>銀絲卷</t>
    <phoneticPr fontId="20" type="noConversion"/>
  </si>
  <si>
    <t>蛋</t>
    <phoneticPr fontId="20" type="noConversion"/>
  </si>
  <si>
    <t>魷魚丸</t>
    <phoneticPr fontId="20" type="noConversion"/>
  </si>
  <si>
    <t>薯餅</t>
    <phoneticPr fontId="20" type="noConversion"/>
  </si>
  <si>
    <t>香腸</t>
    <phoneticPr fontId="20" type="noConversion"/>
  </si>
  <si>
    <t>蘿蔔糕</t>
    <phoneticPr fontId="20" type="noConversion"/>
  </si>
  <si>
    <t>奶黃包</t>
    <phoneticPr fontId="20" type="noConversion"/>
  </si>
  <si>
    <t>生鮮雞肉</t>
    <phoneticPr fontId="20" type="noConversion"/>
  </si>
  <si>
    <t>魚肉</t>
    <phoneticPr fontId="20" type="noConversion"/>
  </si>
  <si>
    <t>蛋</t>
    <phoneticPr fontId="20" type="noConversion"/>
  </si>
  <si>
    <t>白米</t>
    <phoneticPr fontId="20" type="noConversion"/>
  </si>
  <si>
    <t>蒸</t>
    <phoneticPr fontId="20" type="noConversion"/>
  </si>
  <si>
    <t>胚芽米</t>
    <phoneticPr fontId="20" type="noConversion"/>
  </si>
  <si>
    <t>地瓜</t>
    <phoneticPr fontId="20" type="noConversion"/>
  </si>
  <si>
    <t>洋薏仁</t>
    <phoneticPr fontId="20" type="noConversion"/>
  </si>
  <si>
    <t>紫米</t>
    <phoneticPr fontId="20" type="noConversion"/>
  </si>
  <si>
    <t>生鮮豬肉</t>
    <phoneticPr fontId="20" type="noConversion"/>
  </si>
  <si>
    <t>胡蘿蔔</t>
    <phoneticPr fontId="20" type="noConversion"/>
  </si>
  <si>
    <t>青豆仁</t>
    <phoneticPr fontId="20" type="noConversion"/>
  </si>
  <si>
    <t>油麵</t>
    <phoneticPr fontId="20" type="noConversion"/>
  </si>
  <si>
    <t>高麗菜</t>
    <phoneticPr fontId="20" type="noConversion"/>
  </si>
  <si>
    <t>高麗菜</t>
    <phoneticPr fontId="20" type="noConversion"/>
  </si>
  <si>
    <t>豆芽菜</t>
    <phoneticPr fontId="20" type="noConversion"/>
  </si>
  <si>
    <t>胡蘿蔔</t>
    <phoneticPr fontId="20" type="noConversion"/>
  </si>
  <si>
    <t>香菇</t>
    <phoneticPr fontId="20" type="noConversion"/>
  </si>
  <si>
    <t>香菇</t>
    <phoneticPr fontId="20" type="noConversion"/>
  </si>
  <si>
    <t>生鮮絞肉</t>
    <phoneticPr fontId="20" type="noConversion"/>
  </si>
  <si>
    <t>洋蔥</t>
    <phoneticPr fontId="20" type="noConversion"/>
  </si>
  <si>
    <t>胡蘿蔔</t>
    <phoneticPr fontId="20" type="noConversion"/>
  </si>
  <si>
    <t>白蘿蔔</t>
    <phoneticPr fontId="20" type="noConversion"/>
  </si>
  <si>
    <t>金針菇</t>
    <phoneticPr fontId="20" type="noConversion"/>
  </si>
  <si>
    <t>木耳</t>
    <phoneticPr fontId="20" type="noConversion"/>
  </si>
  <si>
    <t>海芽</t>
    <phoneticPr fontId="20" type="noConversion"/>
  </si>
  <si>
    <t>味噌</t>
    <phoneticPr fontId="20" type="noConversion"/>
  </si>
  <si>
    <t>柴魚</t>
    <phoneticPr fontId="20" type="noConversion"/>
  </si>
  <si>
    <t>白蘿蔔</t>
    <phoneticPr fontId="20" type="noConversion"/>
  </si>
  <si>
    <t>胡蘿蔔</t>
    <phoneticPr fontId="20" type="noConversion"/>
  </si>
  <si>
    <t>冬瓜</t>
    <phoneticPr fontId="20" type="noConversion"/>
  </si>
  <si>
    <t>生鮮豬肉</t>
    <phoneticPr fontId="20" type="noConversion"/>
  </si>
  <si>
    <t>非基改豆腐</t>
    <phoneticPr fontId="20" type="noConversion"/>
  </si>
  <si>
    <t>冬瓜</t>
    <phoneticPr fontId="20" type="noConversion"/>
  </si>
  <si>
    <t>生鮮雞肉</t>
    <phoneticPr fontId="20" type="noConversion"/>
  </si>
  <si>
    <t>柴魚</t>
    <phoneticPr fontId="20" type="noConversion"/>
  </si>
  <si>
    <t>味噌</t>
    <phoneticPr fontId="20" type="noConversion"/>
  </si>
  <si>
    <t>海帶</t>
    <phoneticPr fontId="20" type="noConversion"/>
  </si>
  <si>
    <t>金針菇</t>
    <phoneticPr fontId="20" type="noConversion"/>
  </si>
  <si>
    <t>玉米</t>
    <phoneticPr fontId="20" type="noConversion"/>
  </si>
  <si>
    <t>非基改豆腐</t>
    <phoneticPr fontId="20" type="noConversion"/>
  </si>
  <si>
    <t>胡蘿蔔</t>
    <phoneticPr fontId="20" type="noConversion"/>
  </si>
  <si>
    <t>木耳</t>
    <phoneticPr fontId="20" type="noConversion"/>
  </si>
  <si>
    <t>蛋</t>
    <phoneticPr fontId="20" type="noConversion"/>
  </si>
  <si>
    <t>結頭菜</t>
    <phoneticPr fontId="20" type="noConversion"/>
  </si>
  <si>
    <t>玉米</t>
    <phoneticPr fontId="20" type="noConversion"/>
  </si>
  <si>
    <t>胡蘿蔔</t>
    <phoneticPr fontId="20" type="noConversion"/>
  </si>
  <si>
    <t>冬粉</t>
    <phoneticPr fontId="20" type="noConversion"/>
  </si>
  <si>
    <t>木耳</t>
    <phoneticPr fontId="20" type="noConversion"/>
  </si>
  <si>
    <t>海芽</t>
    <phoneticPr fontId="20" type="noConversion"/>
  </si>
  <si>
    <t>金針菇</t>
    <phoneticPr fontId="20" type="noConversion"/>
  </si>
  <si>
    <t>白蘿蔔</t>
    <phoneticPr fontId="20" type="noConversion"/>
  </si>
  <si>
    <t>生鮮豬肉</t>
    <phoneticPr fontId="20" type="noConversion"/>
  </si>
  <si>
    <t>生鮮豬肉</t>
    <phoneticPr fontId="20" type="noConversion"/>
  </si>
  <si>
    <t>生鮮雞肉</t>
    <phoneticPr fontId="20" type="noConversion"/>
  </si>
  <si>
    <t>洋蔥</t>
    <phoneticPr fontId="20" type="noConversion"/>
  </si>
  <si>
    <t>馬鈴薯</t>
    <phoneticPr fontId="20" type="noConversion"/>
  </si>
  <si>
    <t>非基改豆腐</t>
    <phoneticPr fontId="20" type="noConversion"/>
  </si>
  <si>
    <t>番茄</t>
    <phoneticPr fontId="20" type="noConversion"/>
  </si>
  <si>
    <t>蛋</t>
    <phoneticPr fontId="20" type="noConversion"/>
  </si>
  <si>
    <t>非基改豆干</t>
    <phoneticPr fontId="20" type="noConversion"/>
  </si>
  <si>
    <t>胡蘿蔔</t>
    <phoneticPr fontId="20" type="noConversion"/>
  </si>
  <si>
    <t>筍干</t>
    <phoneticPr fontId="20" type="noConversion"/>
  </si>
  <si>
    <t>梅干菜</t>
    <phoneticPr fontId="20" type="noConversion"/>
  </si>
  <si>
    <t>胡蘿蔔</t>
    <phoneticPr fontId="20" type="noConversion"/>
  </si>
  <si>
    <t>秀珍菇</t>
    <phoneticPr fontId="20" type="noConversion"/>
  </si>
  <si>
    <t>生鮮雞肉</t>
    <phoneticPr fontId="20" type="noConversion"/>
  </si>
  <si>
    <t>洋蔥</t>
    <phoneticPr fontId="20" type="noConversion"/>
  </si>
  <si>
    <t>寬粉</t>
    <phoneticPr fontId="20" type="noConversion"/>
  </si>
  <si>
    <t>高麗菜</t>
    <phoneticPr fontId="20" type="noConversion"/>
  </si>
  <si>
    <t>馬鈴薯</t>
    <phoneticPr fontId="20" type="noConversion"/>
  </si>
  <si>
    <t>大白菜</t>
    <phoneticPr fontId="20" type="noConversion"/>
  </si>
  <si>
    <t>非基改豆皮</t>
    <phoneticPr fontId="20" type="noConversion"/>
  </si>
  <si>
    <t>鮪魚</t>
    <phoneticPr fontId="20" type="noConversion"/>
  </si>
  <si>
    <t>非基改豆干</t>
    <phoneticPr fontId="20" type="noConversion"/>
  </si>
  <si>
    <t>榨菜</t>
    <phoneticPr fontId="20" type="noConversion"/>
  </si>
  <si>
    <t>醃</t>
    <phoneticPr fontId="20" type="noConversion"/>
  </si>
  <si>
    <t>杏鮑菇</t>
    <phoneticPr fontId="20" type="noConversion"/>
  </si>
  <si>
    <t>生鮮鴨肉</t>
    <phoneticPr fontId="20" type="noConversion"/>
  </si>
  <si>
    <t>凍豆腐</t>
    <phoneticPr fontId="20" type="noConversion"/>
  </si>
  <si>
    <t>薑母</t>
    <phoneticPr fontId="20" type="noConversion"/>
  </si>
  <si>
    <t>生鮮豬肉</t>
    <phoneticPr fontId="20" type="noConversion"/>
  </si>
  <si>
    <t>碎花瓜</t>
    <phoneticPr fontId="20" type="noConversion"/>
  </si>
  <si>
    <t>胡蘿蔔</t>
    <phoneticPr fontId="20" type="noConversion"/>
  </si>
  <si>
    <t>秀珍菇</t>
    <phoneticPr fontId="20" type="noConversion"/>
  </si>
  <si>
    <t>魷魚丸</t>
    <phoneticPr fontId="20" type="noConversion"/>
  </si>
  <si>
    <t>米血</t>
    <phoneticPr fontId="20" type="noConversion"/>
  </si>
  <si>
    <t>海帶</t>
    <phoneticPr fontId="20" type="noConversion"/>
  </si>
  <si>
    <t>非基改豆干</t>
    <phoneticPr fontId="20" type="noConversion"/>
  </si>
  <si>
    <t>筍子</t>
    <phoneticPr fontId="20" type="noConversion"/>
  </si>
  <si>
    <t>紅蘿蔔</t>
  </si>
  <si>
    <t>金針菇</t>
  </si>
  <si>
    <t>螺絲麵</t>
    <phoneticPr fontId="20" type="noConversion"/>
  </si>
  <si>
    <t>胡蘿蔔</t>
    <phoneticPr fontId="20" type="noConversion"/>
  </si>
  <si>
    <t>深色蔬菜</t>
    <phoneticPr fontId="20" type="noConversion"/>
  </si>
  <si>
    <t>小黃瓜</t>
    <phoneticPr fontId="20" type="noConversion"/>
  </si>
  <si>
    <t>魷魚</t>
    <phoneticPr fontId="20" type="noConversion"/>
  </si>
  <si>
    <t>海</t>
    <phoneticPr fontId="20" type="noConversion"/>
  </si>
  <si>
    <t>甜不辣</t>
    <phoneticPr fontId="20" type="noConversion"/>
  </si>
  <si>
    <t>薑母</t>
    <phoneticPr fontId="20" type="noConversion"/>
  </si>
  <si>
    <t>洋蔥</t>
    <phoneticPr fontId="20" type="noConversion"/>
  </si>
  <si>
    <t>補課 1月7日(六)</t>
    <phoneticPr fontId="20" type="noConversion"/>
  </si>
  <si>
    <t>胡蘿蔔</t>
    <phoneticPr fontId="20" type="noConversion"/>
  </si>
  <si>
    <t>南瓜</t>
    <phoneticPr fontId="20" type="noConversion"/>
  </si>
  <si>
    <t>高麗炒河粉</t>
    <phoneticPr fontId="20" type="noConversion"/>
  </si>
  <si>
    <t>咖哩南瓜</t>
    <phoneticPr fontId="20" type="noConversion"/>
  </si>
  <si>
    <t>爆炒回鍋肉(豆)</t>
    <phoneticPr fontId="20" type="noConversion"/>
  </si>
  <si>
    <t>深色蔬菜</t>
    <phoneticPr fontId="20" type="noConversion"/>
  </si>
  <si>
    <t>深色蔬菜</t>
    <phoneticPr fontId="20" type="noConversion"/>
  </si>
  <si>
    <t>淺色蔬菜</t>
    <phoneticPr fontId="20" type="noConversion"/>
  </si>
  <si>
    <t>淺色蔬菜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</si>
  <si>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</si>
  <si>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</si>
  <si>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</si>
  <si>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學校護理師</t>
  </si>
  <si>
    <t>主任</t>
  </si>
  <si>
    <t>校長</t>
    <phoneticPr fontId="20" type="noConversion"/>
  </si>
  <si>
    <t>筍絲肉絲(醃)</t>
    <phoneticPr fontId="20" type="noConversion"/>
  </si>
  <si>
    <t>筍干控肉(醃)</t>
    <phoneticPr fontId="20" type="noConversion"/>
  </si>
  <si>
    <t>家常豆腐(豆)</t>
    <phoneticPr fontId="20" type="noConversion"/>
  </si>
  <si>
    <t>蒜泥白肉</t>
    <phoneticPr fontId="20" type="noConversion"/>
  </si>
  <si>
    <t>生鮮魚肉</t>
    <phoneticPr fontId="20" type="noConversion"/>
  </si>
  <si>
    <t>炸</t>
    <phoneticPr fontId="20" type="noConversion"/>
  </si>
  <si>
    <t>1月5日(四)豆漿</t>
    <phoneticPr fontId="20" type="noConversion"/>
  </si>
  <si>
    <t>烤雞翅</t>
    <phoneticPr fontId="20" type="noConversion"/>
  </si>
  <si>
    <t>烤</t>
    <phoneticPr fontId="20" type="noConversion"/>
  </si>
  <si>
    <t>白菜海茸</t>
    <phoneticPr fontId="20" type="noConversion"/>
  </si>
  <si>
    <t>彩椒綠花椰</t>
    <phoneticPr fontId="20" type="noConversion"/>
  </si>
  <si>
    <t>海帶</t>
    <phoneticPr fontId="20" type="noConversion"/>
  </si>
  <si>
    <t>豆</t>
    <phoneticPr fontId="20" type="noConversion"/>
  </si>
  <si>
    <t>胡蘿蔔</t>
    <phoneticPr fontId="20" type="noConversion"/>
  </si>
  <si>
    <t>大白菜</t>
    <phoneticPr fontId="20" type="noConversion"/>
  </si>
  <si>
    <t>海茸</t>
    <phoneticPr fontId="20" type="noConversion"/>
  </si>
  <si>
    <t>胡蘿蔔</t>
    <phoneticPr fontId="20" type="noConversion"/>
  </si>
  <si>
    <t>金針菇</t>
    <phoneticPr fontId="20" type="noConversion"/>
  </si>
  <si>
    <t>彩椒</t>
    <phoneticPr fontId="20" type="noConversion"/>
  </si>
  <si>
    <t>綠花椰</t>
    <phoneticPr fontId="20" type="noConversion"/>
  </si>
  <si>
    <t>杏鮑菇</t>
    <phoneticPr fontId="20" type="noConversion"/>
  </si>
  <si>
    <t>香酥鮮魚(海)(炸)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</si>
</sst>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2"/>
      <color rgb="FFFF0000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indexed="9"/>
        <bgColor indexed="29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textRotation="180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textRotation="180" shrinkToFit="1"/>
    </xf>
    <xf numFmtId="0" fontId="22" fillId="24" borderId="42" xfId="0" applyFont="1" applyFill="1" applyBorder="1">
      <alignment vertical="center"/>
    </xf>
    <xf numFmtId="0" fontId="22" fillId="24" borderId="43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7" fillId="25" borderId="19" xfId="19" applyFont="1" applyFill="1" applyBorder="1" applyAlignment="1">
      <alignment horizontal="center" vertical="center" shrinkToFit="1"/>
    </xf>
    <xf numFmtId="0" fontId="27" fillId="25" borderId="20" xfId="19" applyFont="1" applyFill="1" applyBorder="1" applyAlignment="1">
      <alignment horizontal="center" vertical="center" shrinkToFit="1"/>
    </xf>
    <xf numFmtId="0" fontId="27" fillId="25" borderId="23" xfId="19" applyFont="1" applyFill="1" applyBorder="1" applyAlignment="1">
      <alignment horizontal="center" vertical="center" shrinkToFit="1"/>
    </xf>
    <xf numFmtId="0" fontId="27" fillId="25" borderId="21" xfId="19" applyFont="1" applyFill="1" applyBorder="1" applyAlignment="1">
      <alignment horizontal="center" vertical="center" shrinkToFit="1"/>
    </xf>
    <xf numFmtId="0" fontId="27" fillId="25" borderId="22" xfId="19" applyFont="1" applyFill="1" applyBorder="1" applyAlignment="1">
      <alignment horizontal="center" vertical="center" shrinkToFit="1"/>
    </xf>
    <xf numFmtId="0" fontId="27" fillId="25" borderId="24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25" borderId="44" xfId="19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left" vertical="center" shrinkToFit="1"/>
    </xf>
    <xf numFmtId="0" fontId="22" fillId="24" borderId="47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49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4" borderId="45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left" vertical="center" shrinkToFit="1"/>
    </xf>
    <xf numFmtId="0" fontId="28" fillId="25" borderId="28" xfId="0" applyFont="1" applyFill="1" applyBorder="1" applyAlignment="1">
      <alignment horizontal="left" vertical="center" shrinkToFit="1"/>
    </xf>
    <xf numFmtId="0" fontId="27" fillId="25" borderId="0" xfId="19" applyFont="1" applyFill="1" applyBorder="1" applyAlignment="1">
      <alignment horizontal="center" vertical="center" shrinkToFit="1"/>
    </xf>
    <xf numFmtId="0" fontId="27" fillId="25" borderId="51" xfId="19" applyFont="1" applyFill="1" applyBorder="1" applyAlignment="1">
      <alignment horizontal="center" vertical="center" shrinkToFit="1"/>
    </xf>
    <xf numFmtId="0" fontId="22" fillId="24" borderId="52" xfId="0" applyFont="1" applyFill="1" applyBorder="1" applyAlignment="1">
      <alignment horizontal="center" vertical="center" shrinkToFit="1"/>
    </xf>
    <xf numFmtId="0" fontId="28" fillId="24" borderId="41" xfId="0" applyFont="1" applyFill="1" applyBorder="1" applyAlignment="1">
      <alignment horizontal="left" vertical="center" shrinkToFit="1"/>
    </xf>
    <xf numFmtId="0" fontId="0" fillId="24" borderId="40" xfId="0" applyFont="1" applyFill="1" applyBorder="1" applyAlignment="1">
      <alignment horizontal="left" vertical="center" shrinkToFit="1"/>
    </xf>
    <xf numFmtId="0" fontId="22" fillId="24" borderId="53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vertical="center" textRotation="180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8" fillId="28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textRotation="180" shrinkToFit="1"/>
    </xf>
    <xf numFmtId="0" fontId="22" fillId="24" borderId="46" xfId="0" applyFont="1" applyFill="1" applyBorder="1" applyAlignment="1">
      <alignment horizontal="center" vertical="center" shrinkToFit="1"/>
    </xf>
    <xf numFmtId="0" fontId="27" fillId="25" borderId="54" xfId="19" applyFont="1" applyFill="1" applyBorder="1" applyAlignment="1">
      <alignment horizontal="center" vertical="center" shrinkToFit="1"/>
    </xf>
    <xf numFmtId="0" fontId="27" fillId="25" borderId="55" xfId="19" applyFont="1" applyFill="1" applyBorder="1" applyAlignment="1">
      <alignment horizontal="center" vertical="center" shrinkToFit="1"/>
    </xf>
    <xf numFmtId="0" fontId="27" fillId="25" borderId="56" xfId="19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textRotation="180" shrinkToFit="1"/>
    </xf>
    <xf numFmtId="0" fontId="28" fillId="25" borderId="1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7" borderId="53" xfId="0" applyFont="1" applyFill="1" applyBorder="1" applyAlignment="1">
      <alignment horizontal="center" vertical="center" shrinkToFit="1"/>
    </xf>
    <xf numFmtId="0" fontId="28" fillId="27" borderId="53" xfId="0" applyFont="1" applyFill="1" applyBorder="1" applyAlignment="1">
      <alignment horizontal="center" vertical="center" shrinkToFit="1"/>
    </xf>
    <xf numFmtId="0" fontId="22" fillId="25" borderId="51" xfId="0" applyFont="1" applyFill="1" applyBorder="1" applyAlignment="1">
      <alignment horizontal="center" vertical="center"/>
    </xf>
    <xf numFmtId="0" fontId="22" fillId="24" borderId="51" xfId="0" applyFont="1" applyFill="1" applyBorder="1" applyAlignment="1">
      <alignment horizontal="center" vertical="center"/>
    </xf>
    <xf numFmtId="178" fontId="22" fillId="24" borderId="51" xfId="0" applyNumberFormat="1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 horizontal="center" vertical="center" shrinkToFit="1"/>
    </xf>
    <xf numFmtId="0" fontId="22" fillId="25" borderId="49" xfId="0" applyFont="1" applyFill="1" applyBorder="1" applyAlignment="1">
      <alignment vertical="center" textRotation="255" shrinkToFit="1"/>
    </xf>
    <xf numFmtId="0" fontId="22" fillId="25" borderId="48" xfId="0" applyFont="1" applyFill="1" applyBorder="1" applyAlignment="1">
      <alignment horizontal="center" vertical="center" shrinkToFit="1"/>
    </xf>
    <xf numFmtId="0" fontId="22" fillId="25" borderId="49" xfId="0" applyFont="1" applyFill="1" applyBorder="1" applyAlignment="1">
      <alignment horizontal="center" vertical="center" shrinkToFit="1"/>
    </xf>
    <xf numFmtId="0" fontId="22" fillId="25" borderId="57" xfId="0" applyFont="1" applyFill="1" applyBorder="1" applyAlignment="1">
      <alignment horizontal="center" vertical="center" shrinkToFit="1"/>
    </xf>
    <xf numFmtId="0" fontId="22" fillId="25" borderId="58" xfId="0" applyFont="1" applyFill="1" applyBorder="1" applyAlignment="1">
      <alignment horizontal="center" vertical="center" shrinkToFit="1"/>
    </xf>
    <xf numFmtId="0" fontId="22" fillId="24" borderId="45" xfId="0" applyFont="1" applyFill="1" applyBorder="1" applyAlignment="1">
      <alignment horizontal="center"/>
    </xf>
    <xf numFmtId="0" fontId="22" fillId="25" borderId="59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6" xfId="0" applyFont="1" applyFill="1" applyBorder="1" applyAlignment="1">
      <alignment horizontal="center" vertical="center" shrinkToFit="1"/>
    </xf>
    <xf numFmtId="0" fontId="22" fillId="25" borderId="46" xfId="0" applyFont="1" applyFill="1" applyBorder="1" applyAlignment="1">
      <alignment horizontal="center" shrinkToFit="1"/>
    </xf>
    <xf numFmtId="0" fontId="22" fillId="25" borderId="61" xfId="0" applyFont="1" applyFill="1" applyBorder="1" applyAlignment="1">
      <alignment horizontal="center" shrinkToFit="1"/>
    </xf>
    <xf numFmtId="0" fontId="22" fillId="24" borderId="62" xfId="0" applyFont="1" applyFill="1" applyBorder="1" applyAlignment="1">
      <alignment horizontal="center" vertical="center" shrinkToFit="1"/>
    </xf>
    <xf numFmtId="0" fontId="22" fillId="25" borderId="40" xfId="0" applyFont="1" applyFill="1" applyBorder="1" applyAlignment="1">
      <alignment horizontal="right" shrinkToFit="1"/>
    </xf>
    <xf numFmtId="0" fontId="22" fillId="25" borderId="39" xfId="0" applyFont="1" applyFill="1" applyBorder="1" applyAlignment="1">
      <alignment horizontal="left" shrinkToFit="1"/>
    </xf>
    <xf numFmtId="0" fontId="22" fillId="25" borderId="47" xfId="0" applyFont="1" applyFill="1" applyBorder="1" applyAlignment="1">
      <alignment horizont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7" borderId="48" xfId="0" applyFont="1" applyFill="1" applyBorder="1" applyAlignment="1">
      <alignment horizontal="center" vertical="center" shrinkToFit="1"/>
    </xf>
    <xf numFmtId="0" fontId="22" fillId="27" borderId="58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 vertical="center" shrinkToFit="1"/>
    </xf>
    <xf numFmtId="0" fontId="27" fillId="25" borderId="64" xfId="19" applyFont="1" applyFill="1" applyBorder="1" applyAlignment="1">
      <alignment horizontal="center" vertical="center" shrinkToFit="1"/>
    </xf>
    <xf numFmtId="0" fontId="27" fillId="25" borderId="65" xfId="19" applyFont="1" applyFill="1" applyBorder="1" applyAlignment="1">
      <alignment horizontal="center" vertical="center" shrinkToFit="1"/>
    </xf>
    <xf numFmtId="0" fontId="30" fillId="24" borderId="46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center" vertical="center" shrinkToFit="1"/>
    </xf>
    <xf numFmtId="0" fontId="28" fillId="25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textRotation="180" shrinkToFit="1"/>
    </xf>
    <xf numFmtId="0" fontId="22" fillId="24" borderId="11" xfId="0" applyFont="1" applyFill="1" applyBorder="1" applyAlignment="1">
      <alignment vertical="center" textRotation="180" shrinkToFit="1"/>
    </xf>
    <xf numFmtId="0" fontId="22" fillId="24" borderId="43" xfId="0" applyFont="1" applyFill="1" applyBorder="1" applyAlignment="1">
      <alignment vertical="center" textRotation="180" shrinkToFit="1"/>
    </xf>
    <xf numFmtId="0" fontId="28" fillId="24" borderId="55" xfId="0" applyFont="1" applyFill="1" applyBorder="1" applyAlignment="1">
      <alignment horizontal="left" vertical="center" shrinkToFit="1"/>
    </xf>
    <xf numFmtId="0" fontId="28" fillId="24" borderId="52" xfId="0" applyFont="1" applyFill="1" applyBorder="1" applyAlignment="1">
      <alignment horizontal="left" vertical="center" shrinkToFit="1"/>
    </xf>
    <xf numFmtId="0" fontId="22" fillId="24" borderId="52" xfId="0" applyFont="1" applyFill="1" applyBorder="1" applyAlignment="1">
      <alignment horizontal="left" vertical="center" shrinkToFit="1"/>
    </xf>
    <xf numFmtId="0" fontId="22" fillId="24" borderId="53" xfId="0" applyFont="1" applyFill="1" applyBorder="1" applyAlignment="1">
      <alignment horizontal="left" vertical="center" shrinkToFit="1"/>
    </xf>
    <xf numFmtId="0" fontId="28" fillId="25" borderId="11" xfId="0" applyFont="1" applyFill="1" applyBorder="1" applyAlignment="1">
      <alignment horizontal="left" vertical="center" shrinkToFit="1"/>
    </xf>
    <xf numFmtId="0" fontId="22" fillId="24" borderId="43" xfId="0" applyFont="1" applyFill="1" applyBorder="1" applyAlignment="1">
      <alignment horizontal="left" vertical="center" shrinkToFit="1"/>
    </xf>
    <xf numFmtId="0" fontId="27" fillId="25" borderId="29" xfId="19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4" borderId="28" xfId="0" applyFont="1" applyFill="1" applyBorder="1" applyAlignment="1">
      <alignment horizontal="left" vertical="center" shrinkToFit="1"/>
    </xf>
    <xf numFmtId="0" fontId="28" fillId="24" borderId="17" xfId="0" applyFont="1" applyFill="1" applyBorder="1" applyAlignment="1">
      <alignment horizontal="left" vertical="center" shrinkToFit="1"/>
    </xf>
    <xf numFmtId="0" fontId="28" fillId="24" borderId="52" xfId="0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vertical="center" textRotation="180" shrinkToFit="1"/>
    </xf>
    <xf numFmtId="0" fontId="27" fillId="24" borderId="17" xfId="0" applyFont="1" applyFill="1" applyBorder="1" applyAlignment="1">
      <alignment horizontal="left" vertical="center" shrinkToFit="1"/>
    </xf>
    <xf numFmtId="0" fontId="27" fillId="24" borderId="40" xfId="0" applyFont="1" applyFill="1" applyBorder="1" applyAlignment="1">
      <alignment horizontal="left" vertical="center" shrinkToFit="1"/>
    </xf>
    <xf numFmtId="0" fontId="28" fillId="24" borderId="53" xfId="0" applyFont="1" applyFill="1" applyBorder="1" applyAlignment="1">
      <alignment horizontal="center" vertical="center" shrinkToFit="1"/>
    </xf>
    <xf numFmtId="0" fontId="22" fillId="27" borderId="13" xfId="0" applyFont="1" applyFill="1" applyBorder="1" applyAlignment="1">
      <alignment horizontal="center" vertical="center" shrinkToFit="1"/>
    </xf>
    <xf numFmtId="0" fontId="28" fillId="25" borderId="55" xfId="0" applyFont="1" applyFill="1" applyBorder="1" applyAlignment="1">
      <alignment horizontal="center" vertical="center" shrinkToFit="1"/>
    </xf>
    <xf numFmtId="0" fontId="28" fillId="24" borderId="46" xfId="0" applyFont="1" applyFill="1" applyBorder="1" applyAlignment="1">
      <alignment horizontal="center" vertical="center" shrinkToFit="1"/>
    </xf>
    <xf numFmtId="0" fontId="30" fillId="25" borderId="13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0" xfId="19" applyFont="1" applyFill="1" applyBorder="1" applyAlignment="1">
      <alignment vertical="center"/>
    </xf>
    <xf numFmtId="0" fontId="27" fillId="25" borderId="0" xfId="19" applyFont="1" applyFill="1" applyBorder="1"/>
    <xf numFmtId="0" fontId="27" fillId="25" borderId="29" xfId="19" applyFont="1" applyFill="1" applyBorder="1"/>
    <xf numFmtId="0" fontId="27" fillId="25" borderId="69" xfId="19" applyFont="1" applyFill="1" applyBorder="1"/>
    <xf numFmtId="0" fontId="27" fillId="25" borderId="70" xfId="19" applyFont="1" applyFill="1" applyBorder="1"/>
    <xf numFmtId="0" fontId="27" fillId="25" borderId="71" xfId="19" applyFont="1" applyFill="1" applyBorder="1"/>
    <xf numFmtId="0" fontId="27" fillId="25" borderId="18" xfId="19" applyFont="1" applyFill="1" applyBorder="1"/>
    <xf numFmtId="0" fontId="31" fillId="25" borderId="18" xfId="19" applyFont="1" applyFill="1" applyBorder="1"/>
    <xf numFmtId="0" fontId="31" fillId="25" borderId="0" xfId="19" applyFont="1" applyFill="1" applyBorder="1"/>
    <xf numFmtId="0" fontId="31" fillId="25" borderId="29" xfId="19" applyFont="1" applyFill="1" applyBorder="1"/>
    <xf numFmtId="0" fontId="31" fillId="0" borderId="0" xfId="19" applyFont="1" applyFill="1" applyBorder="1" applyAlignment="1">
      <alignment horizontal="center" vertical="center" shrinkToFit="1"/>
    </xf>
    <xf numFmtId="0" fontId="31" fillId="0" borderId="29" xfId="19" applyFont="1" applyFill="1" applyBorder="1" applyAlignment="1">
      <alignment horizontal="center" vertical="center" shrinkToFit="1"/>
    </xf>
    <xf numFmtId="0" fontId="27" fillId="25" borderId="72" xfId="19" applyFont="1" applyFill="1" applyBorder="1"/>
    <xf numFmtId="0" fontId="27" fillId="25" borderId="73" xfId="19" applyFont="1" applyFill="1" applyBorder="1"/>
    <xf numFmtId="0" fontId="31" fillId="25" borderId="0" xfId="0" applyNumberFormat="1" applyFont="1" applyFill="1" applyBorder="1" applyAlignment="1">
      <alignment horizontal="center" vertical="center" shrinkToFit="1"/>
    </xf>
    <xf numFmtId="0" fontId="31" fillId="25" borderId="29" xfId="0" applyNumberFormat="1" applyFont="1" applyFill="1" applyBorder="1" applyAlignment="1">
      <alignment horizontal="center" vertical="center" shrinkToFit="1"/>
    </xf>
    <xf numFmtId="0" fontId="31" fillId="25" borderId="72" xfId="0" applyFont="1" applyFill="1" applyBorder="1" applyAlignment="1">
      <alignment horizontal="center" vertical="center" shrinkToFit="1"/>
    </xf>
    <xf numFmtId="0" fontId="31" fillId="25" borderId="73" xfId="0" applyFont="1" applyFill="1" applyBorder="1" applyAlignment="1">
      <alignment horizontal="center" vertical="center" shrinkToFit="1"/>
    </xf>
    <xf numFmtId="0" fontId="27" fillId="25" borderId="72" xfId="19" applyFont="1" applyFill="1" applyBorder="1" applyAlignment="1">
      <alignment horizontal="center" vertical="center" shrinkToFit="1"/>
    </xf>
    <xf numFmtId="0" fontId="27" fillId="25" borderId="73" xfId="19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29" xfId="0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8" fillId="25" borderId="37" xfId="0" applyFont="1" applyFill="1" applyBorder="1" applyAlignment="1">
      <alignment horizontal="center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7" fillId="26" borderId="30" xfId="0" applyNumberFormat="1" applyFont="1" applyFill="1" applyBorder="1" applyAlignment="1">
      <alignment horizontal="center" vertical="center" shrinkToFit="1"/>
    </xf>
    <xf numFmtId="0" fontId="27" fillId="26" borderId="31" xfId="0" applyNumberFormat="1" applyFont="1" applyFill="1" applyBorder="1" applyAlignment="1">
      <alignment horizontal="center" vertical="center" shrinkToFit="1"/>
    </xf>
    <xf numFmtId="0" fontId="28" fillId="25" borderId="36" xfId="0" applyFont="1" applyFill="1" applyBorder="1" applyAlignment="1">
      <alignment horizontal="center" vertical="center" shrinkToFit="1"/>
    </xf>
    <xf numFmtId="0" fontId="27" fillId="26" borderId="32" xfId="0" applyNumberFormat="1" applyFont="1" applyFill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center" vertical="center" shrinkToFit="1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35" xfId="0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8" fillId="25" borderId="29" xfId="0" applyFont="1" applyFill="1" applyBorder="1" applyAlignment="1">
      <alignment horizontal="center" vertical="center" shrinkToFit="1"/>
    </xf>
    <xf numFmtId="0" fontId="27" fillId="25" borderId="66" xfId="19" applyFont="1" applyFill="1" applyBorder="1" applyAlignment="1">
      <alignment horizontal="center" vertical="center"/>
    </xf>
    <xf numFmtId="0" fontId="27" fillId="25" borderId="67" xfId="19" applyFont="1" applyFill="1" applyBorder="1" applyAlignment="1">
      <alignment horizontal="center" vertical="center"/>
    </xf>
    <xf numFmtId="0" fontId="27" fillId="25" borderId="68" xfId="19" applyFont="1" applyFill="1" applyBorder="1" applyAlignment="1">
      <alignment horizontal="center" vertical="center"/>
    </xf>
    <xf numFmtId="0" fontId="27" fillId="25" borderId="70" xfId="19" applyFont="1" applyFill="1" applyBorder="1" applyAlignment="1">
      <alignment horizontal="center" vertical="center"/>
    </xf>
    <xf numFmtId="0" fontId="27" fillId="25" borderId="71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/>
    </xf>
    <xf numFmtId="0" fontId="27" fillId="25" borderId="29" xfId="19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4" fillId="24" borderId="39" xfId="0" applyFont="1" applyFill="1" applyBorder="1" applyAlignment="1">
      <alignment horizontal="center" vertical="center" textRotation="255" shrinkToFit="1"/>
    </xf>
    <xf numFmtId="0" fontId="22" fillId="24" borderId="60" xfId="0" applyFont="1" applyFill="1" applyBorder="1" applyAlignment="1">
      <alignment horizontal="center" vertical="center" textRotation="255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2" fillId="24" borderId="48" xfId="0" applyFont="1" applyFill="1" applyBorder="1" applyAlignment="1">
      <alignment horizontal="center" vertical="center" textRotation="180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63" xfId="0" applyFont="1" applyFill="1" applyBorder="1" applyAlignment="1">
      <alignment horizontal="center" vertical="center" textRotation="255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00FF00"/>
      <color rgb="FFFF9900"/>
      <color rgb="FFFFCC00"/>
      <color rgb="FFFF6600"/>
      <color rgb="FF0000FF"/>
      <color rgb="FF3366FF"/>
      <color rgb="FFFF66FF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0" y="7591425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17</xdr:col>
      <xdr:colOff>19050</xdr:colOff>
      <xdr:row>27</xdr:row>
      <xdr:rowOff>0</xdr:rowOff>
    </xdr:from>
    <xdr:ext cx="2031325" cy="1110753"/>
    <xdr:sp macro="" textlink="">
      <xdr:nvSpPr>
        <xdr:cNvPr id="16" name="文字方塊 15"/>
        <xdr:cNvSpPr txBox="1"/>
      </xdr:nvSpPr>
      <xdr:spPr>
        <a:xfrm>
          <a:off x="7305675" y="4572000"/>
          <a:ext cx="2031325" cy="1110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oneCellAnchor>
    <xdr:from>
      <xdr:col>10</xdr:col>
      <xdr:colOff>228600</xdr:colOff>
      <xdr:row>27</xdr:row>
      <xdr:rowOff>0</xdr:rowOff>
    </xdr:from>
    <xdr:ext cx="2031325" cy="359137"/>
    <xdr:sp macro="" textlink="">
      <xdr:nvSpPr>
        <xdr:cNvPr id="4" name="文字方塊 3"/>
        <xdr:cNvSpPr txBox="1"/>
      </xdr:nvSpPr>
      <xdr:spPr>
        <a:xfrm>
          <a:off x="4514850" y="7610475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5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31307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7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22514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9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30911"/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1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22118"/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oneCellAnchor>
  <xdr:twoCellAnchor>
    <xdr:from>
      <xdr:col>16</xdr:col>
      <xdr:colOff>95249</xdr:colOff>
      <xdr:row>19</xdr:row>
      <xdr:rowOff>76200</xdr:rowOff>
    </xdr:from>
    <xdr:to>
      <xdr:col>19</xdr:col>
      <xdr:colOff>390525</xdr:colOff>
      <xdr:row>26</xdr:row>
      <xdr:rowOff>57150</xdr:rowOff>
    </xdr:to>
    <xdr:sp macro="" textlink="">
      <xdr:nvSpPr>
        <xdr:cNvPr id="13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53249" y="3295650"/>
          <a:ext cx="1581151" cy="1171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Normal="100" workbookViewId="0">
      <selection activeCell="M14" sqref="M14:P14"/>
    </sheetView>
  </sheetViews>
  <sheetFormatPr defaultColWidth="5.6640625" defaultRowHeight="13.5" customHeight="1"/>
  <cols>
    <col min="1" max="20" width="5.6640625" style="68" customWidth="1"/>
    <col min="21" max="24" width="5.6640625" style="68"/>
    <col min="25" max="16384" width="5.6640625" style="52"/>
  </cols>
  <sheetData>
    <row r="1" spans="1:24" ht="13.5" customHeight="1" thickBot="1">
      <c r="A1" s="193" t="s">
        <v>117</v>
      </c>
      <c r="B1" s="194"/>
      <c r="C1" s="194"/>
      <c r="D1" s="196"/>
      <c r="E1" s="193" t="s">
        <v>118</v>
      </c>
      <c r="F1" s="194"/>
      <c r="G1" s="194"/>
      <c r="H1" s="196"/>
      <c r="I1" s="193" t="s">
        <v>321</v>
      </c>
      <c r="J1" s="194"/>
      <c r="K1" s="194"/>
      <c r="L1" s="196"/>
      <c r="M1" s="193" t="s">
        <v>119</v>
      </c>
      <c r="N1" s="194"/>
      <c r="O1" s="194"/>
      <c r="P1" s="196"/>
      <c r="Q1" s="194" t="s">
        <v>299</v>
      </c>
      <c r="R1" s="194"/>
      <c r="S1" s="194"/>
      <c r="T1" s="196"/>
      <c r="U1" s="202" t="s">
        <v>309</v>
      </c>
      <c r="V1" s="203"/>
      <c r="W1" s="203"/>
      <c r="X1" s="204"/>
    </row>
    <row r="2" spans="1:24" ht="13.5" customHeight="1">
      <c r="A2" s="197" t="s">
        <v>65</v>
      </c>
      <c r="B2" s="198"/>
      <c r="C2" s="198"/>
      <c r="D2" s="199"/>
      <c r="E2" s="190" t="s">
        <v>66</v>
      </c>
      <c r="F2" s="188"/>
      <c r="G2" s="188"/>
      <c r="H2" s="189"/>
      <c r="I2" s="197" t="s">
        <v>158</v>
      </c>
      <c r="J2" s="198"/>
      <c r="K2" s="198"/>
      <c r="L2" s="199"/>
      <c r="M2" s="190" t="s">
        <v>91</v>
      </c>
      <c r="N2" s="188"/>
      <c r="O2" s="188"/>
      <c r="P2" s="189"/>
      <c r="Q2" s="188" t="s">
        <v>156</v>
      </c>
      <c r="R2" s="188"/>
      <c r="S2" s="188"/>
      <c r="T2" s="189"/>
      <c r="U2" s="168"/>
      <c r="V2" s="169"/>
      <c r="W2" s="169"/>
      <c r="X2" s="170"/>
    </row>
    <row r="3" spans="1:24" ht="13.5" customHeight="1">
      <c r="A3" s="190" t="s">
        <v>144</v>
      </c>
      <c r="B3" s="188"/>
      <c r="C3" s="188"/>
      <c r="D3" s="189"/>
      <c r="E3" s="190" t="s">
        <v>146</v>
      </c>
      <c r="F3" s="188"/>
      <c r="G3" s="188"/>
      <c r="H3" s="189"/>
      <c r="I3" s="190" t="s">
        <v>318</v>
      </c>
      <c r="J3" s="188"/>
      <c r="K3" s="188"/>
      <c r="L3" s="189"/>
      <c r="M3" s="190" t="s">
        <v>143</v>
      </c>
      <c r="N3" s="188"/>
      <c r="O3" s="188"/>
      <c r="P3" s="189"/>
      <c r="Q3" s="188" t="s">
        <v>316</v>
      </c>
      <c r="R3" s="188"/>
      <c r="S3" s="188"/>
      <c r="T3" s="189"/>
      <c r="U3" s="169"/>
      <c r="V3" s="169"/>
      <c r="W3" s="169"/>
      <c r="X3" s="170"/>
    </row>
    <row r="4" spans="1:24" ht="13.5" customHeight="1" thickBot="1">
      <c r="A4" s="190" t="s">
        <v>166</v>
      </c>
      <c r="B4" s="188"/>
      <c r="C4" s="188"/>
      <c r="D4" s="189"/>
      <c r="E4" s="190" t="s">
        <v>315</v>
      </c>
      <c r="F4" s="188"/>
      <c r="G4" s="188"/>
      <c r="H4" s="189"/>
      <c r="I4" s="190" t="s">
        <v>165</v>
      </c>
      <c r="J4" s="188"/>
      <c r="K4" s="188"/>
      <c r="L4" s="189"/>
      <c r="M4" s="190" t="s">
        <v>167</v>
      </c>
      <c r="N4" s="188"/>
      <c r="O4" s="188"/>
      <c r="P4" s="189"/>
      <c r="Q4" s="188" t="s">
        <v>161</v>
      </c>
      <c r="R4" s="188"/>
      <c r="S4" s="188"/>
      <c r="T4" s="189"/>
      <c r="U4" s="169"/>
      <c r="V4" s="169"/>
      <c r="W4" s="169"/>
      <c r="X4" s="170"/>
    </row>
    <row r="5" spans="1:24" ht="13.5" customHeight="1" thickBot="1">
      <c r="A5" s="190" t="s">
        <v>164</v>
      </c>
      <c r="B5" s="188"/>
      <c r="C5" s="188"/>
      <c r="D5" s="189"/>
      <c r="E5" s="190" t="s">
        <v>155</v>
      </c>
      <c r="F5" s="188"/>
      <c r="G5" s="188"/>
      <c r="H5" s="189"/>
      <c r="I5" s="190" t="s">
        <v>324</v>
      </c>
      <c r="J5" s="188"/>
      <c r="K5" s="188"/>
      <c r="L5" s="189"/>
      <c r="M5" s="190" t="s">
        <v>168</v>
      </c>
      <c r="N5" s="188"/>
      <c r="O5" s="188"/>
      <c r="P5" s="189"/>
      <c r="Q5" s="188" t="s">
        <v>169</v>
      </c>
      <c r="R5" s="188"/>
      <c r="S5" s="188"/>
      <c r="T5" s="189"/>
      <c r="U5" s="202" t="s">
        <v>310</v>
      </c>
      <c r="V5" s="203"/>
      <c r="W5" s="203"/>
      <c r="X5" s="204"/>
    </row>
    <row r="6" spans="1:24" ht="13.5" customHeight="1">
      <c r="A6" s="190" t="s">
        <v>89</v>
      </c>
      <c r="B6" s="188"/>
      <c r="C6" s="188"/>
      <c r="D6" s="189"/>
      <c r="E6" s="190" t="s">
        <v>113</v>
      </c>
      <c r="F6" s="188"/>
      <c r="G6" s="188"/>
      <c r="H6" s="189"/>
      <c r="I6" s="190" t="s">
        <v>89</v>
      </c>
      <c r="J6" s="188"/>
      <c r="K6" s="188"/>
      <c r="L6" s="189"/>
      <c r="M6" s="190" t="s">
        <v>89</v>
      </c>
      <c r="N6" s="188"/>
      <c r="O6" s="188"/>
      <c r="P6" s="189"/>
      <c r="Q6" s="190" t="s">
        <v>113</v>
      </c>
      <c r="R6" s="188"/>
      <c r="S6" s="188"/>
      <c r="T6" s="189"/>
      <c r="U6" s="171"/>
      <c r="V6" s="172"/>
      <c r="W6" s="172"/>
      <c r="X6" s="173"/>
    </row>
    <row r="7" spans="1:24" ht="13.5" customHeight="1">
      <c r="A7" s="195" t="s">
        <v>160</v>
      </c>
      <c r="B7" s="191"/>
      <c r="C7" s="191"/>
      <c r="D7" s="191"/>
      <c r="E7" s="195" t="s">
        <v>139</v>
      </c>
      <c r="F7" s="191"/>
      <c r="G7" s="191"/>
      <c r="H7" s="192"/>
      <c r="I7" s="195" t="s">
        <v>134</v>
      </c>
      <c r="J7" s="191"/>
      <c r="K7" s="191"/>
      <c r="L7" s="191"/>
      <c r="M7" s="195" t="s">
        <v>140</v>
      </c>
      <c r="N7" s="191"/>
      <c r="O7" s="191"/>
      <c r="P7" s="192"/>
      <c r="Q7" s="191" t="s">
        <v>159</v>
      </c>
      <c r="R7" s="191"/>
      <c r="S7" s="191"/>
      <c r="T7" s="192"/>
      <c r="U7" s="174"/>
      <c r="V7" s="169"/>
      <c r="W7" s="169"/>
      <c r="X7" s="170"/>
    </row>
    <row r="8" spans="1:24" ht="12.75" customHeight="1">
      <c r="A8" s="62" t="s">
        <v>15</v>
      </c>
      <c r="B8" s="63">
        <f>第1週明細!V11</f>
        <v>779.8</v>
      </c>
      <c r="C8" s="63" t="s">
        <v>13</v>
      </c>
      <c r="D8" s="64">
        <f>第1週明細!V7</f>
        <v>25</v>
      </c>
      <c r="E8" s="62" t="s">
        <v>15</v>
      </c>
      <c r="F8" s="63">
        <f>第1週明細!V19</f>
        <v>757.3</v>
      </c>
      <c r="G8" s="63" t="s">
        <v>13</v>
      </c>
      <c r="H8" s="64">
        <f>第1週明細!V15</f>
        <v>22.5</v>
      </c>
      <c r="I8" s="62" t="s">
        <v>15</v>
      </c>
      <c r="J8" s="63">
        <f>第1週明細!V27</f>
        <v>779.8</v>
      </c>
      <c r="K8" s="63" t="s">
        <v>13</v>
      </c>
      <c r="L8" s="64">
        <f>第1週明細!V23</f>
        <v>25</v>
      </c>
      <c r="M8" s="62" t="s">
        <v>15</v>
      </c>
      <c r="N8" s="63">
        <f>第1週明細!V35</f>
        <v>757.3</v>
      </c>
      <c r="O8" s="63" t="s">
        <v>13</v>
      </c>
      <c r="P8" s="64">
        <f>第1週明細!V31</f>
        <v>22.5</v>
      </c>
      <c r="Q8" s="85" t="s">
        <v>15</v>
      </c>
      <c r="R8" s="63">
        <f>第1週明細!V43</f>
        <v>757.3</v>
      </c>
      <c r="S8" s="63" t="s">
        <v>13</v>
      </c>
      <c r="T8" s="64">
        <f>第1週明細!V39</f>
        <v>22.5</v>
      </c>
      <c r="U8" s="175"/>
      <c r="V8" s="176"/>
      <c r="W8" s="176"/>
      <c r="X8" s="177"/>
    </row>
    <row r="9" spans="1:24" ht="12.75" customHeight="1" thickBot="1">
      <c r="A9" s="98" t="s">
        <v>14</v>
      </c>
      <c r="B9" s="99">
        <f>第1週明細!V5</f>
        <v>107.5</v>
      </c>
      <c r="C9" s="99" t="s">
        <v>12</v>
      </c>
      <c r="D9" s="100">
        <f>第1週明細!V9</f>
        <v>31.200000000000003</v>
      </c>
      <c r="E9" s="98" t="s">
        <v>14</v>
      </c>
      <c r="F9" s="99">
        <f>第1週明細!V13</f>
        <v>110.5</v>
      </c>
      <c r="G9" s="99" t="s">
        <v>12</v>
      </c>
      <c r="H9" s="100">
        <f>第1週明細!V17</f>
        <v>28.2</v>
      </c>
      <c r="I9" s="98" t="s">
        <v>14</v>
      </c>
      <c r="J9" s="99">
        <f>第1週明細!V21</f>
        <v>107.5</v>
      </c>
      <c r="K9" s="99" t="s">
        <v>12</v>
      </c>
      <c r="L9" s="100">
        <f>第1週明細!V25</f>
        <v>31.200000000000003</v>
      </c>
      <c r="M9" s="98" t="s">
        <v>14</v>
      </c>
      <c r="N9" s="99">
        <f>第1週明細!V29</f>
        <v>110.5</v>
      </c>
      <c r="O9" s="99" t="s">
        <v>12</v>
      </c>
      <c r="P9" s="100">
        <f>第1週明細!V33</f>
        <v>28.2</v>
      </c>
      <c r="Q9" s="69" t="s">
        <v>14</v>
      </c>
      <c r="R9" s="66">
        <f>第1週明細!V37</f>
        <v>110.5</v>
      </c>
      <c r="S9" s="66" t="s">
        <v>12</v>
      </c>
      <c r="T9" s="67">
        <f>第1週明細!V41</f>
        <v>28.2</v>
      </c>
      <c r="U9" s="175"/>
      <c r="V9" s="176"/>
      <c r="W9" s="176"/>
      <c r="X9" s="177"/>
    </row>
    <row r="10" spans="1:24" ht="13.5" customHeight="1" thickBot="1">
      <c r="A10" s="193" t="s">
        <v>120</v>
      </c>
      <c r="B10" s="194"/>
      <c r="C10" s="194"/>
      <c r="D10" s="196"/>
      <c r="E10" s="193" t="s">
        <v>122</v>
      </c>
      <c r="F10" s="194"/>
      <c r="G10" s="194"/>
      <c r="H10" s="196"/>
      <c r="I10" s="193" t="s">
        <v>123</v>
      </c>
      <c r="J10" s="194"/>
      <c r="K10" s="194"/>
      <c r="L10" s="194"/>
      <c r="M10" s="193" t="s">
        <v>124</v>
      </c>
      <c r="N10" s="194"/>
      <c r="O10" s="194"/>
      <c r="P10" s="196"/>
      <c r="Q10" s="193" t="s">
        <v>125</v>
      </c>
      <c r="R10" s="194"/>
      <c r="S10" s="194"/>
      <c r="T10" s="196"/>
      <c r="U10" s="203" t="s">
        <v>311</v>
      </c>
      <c r="V10" s="203"/>
      <c r="W10" s="203"/>
      <c r="X10" s="204"/>
    </row>
    <row r="11" spans="1:24" ht="13.5" customHeight="1">
      <c r="A11" s="197" t="s">
        <v>68</v>
      </c>
      <c r="B11" s="198"/>
      <c r="C11" s="198"/>
      <c r="D11" s="199"/>
      <c r="E11" s="197" t="s">
        <v>67</v>
      </c>
      <c r="F11" s="198"/>
      <c r="G11" s="198"/>
      <c r="H11" s="199"/>
      <c r="I11" s="190" t="s">
        <v>66</v>
      </c>
      <c r="J11" s="188"/>
      <c r="K11" s="188"/>
      <c r="L11" s="189"/>
      <c r="M11" s="197" t="s">
        <v>98</v>
      </c>
      <c r="N11" s="198"/>
      <c r="O11" s="198"/>
      <c r="P11" s="199"/>
      <c r="Q11" s="209" t="s">
        <v>131</v>
      </c>
      <c r="R11" s="210"/>
      <c r="S11" s="210"/>
      <c r="T11" s="211"/>
      <c r="U11" s="166"/>
      <c r="V11" s="166"/>
      <c r="W11" s="166"/>
      <c r="X11" s="167"/>
    </row>
    <row r="12" spans="1:24" ht="13.5" customHeight="1">
      <c r="A12" s="190" t="s">
        <v>145</v>
      </c>
      <c r="B12" s="188"/>
      <c r="C12" s="188"/>
      <c r="D12" s="189"/>
      <c r="E12" s="190" t="s">
        <v>147</v>
      </c>
      <c r="F12" s="188"/>
      <c r="G12" s="188"/>
      <c r="H12" s="189"/>
      <c r="I12" s="190" t="s">
        <v>148</v>
      </c>
      <c r="J12" s="188"/>
      <c r="K12" s="188"/>
      <c r="L12" s="188"/>
      <c r="M12" s="190" t="s">
        <v>149</v>
      </c>
      <c r="N12" s="188"/>
      <c r="O12" s="188"/>
      <c r="P12" s="189"/>
      <c r="Q12" s="190" t="s">
        <v>322</v>
      </c>
      <c r="R12" s="188"/>
      <c r="S12" s="188"/>
      <c r="T12" s="189"/>
      <c r="U12" s="166"/>
      <c r="V12" s="166"/>
      <c r="W12" s="166"/>
      <c r="X12" s="167"/>
    </row>
    <row r="13" spans="1:24" ht="13.5" customHeight="1" thickBot="1">
      <c r="A13" s="190" t="s">
        <v>154</v>
      </c>
      <c r="B13" s="188"/>
      <c r="C13" s="188"/>
      <c r="D13" s="189"/>
      <c r="E13" s="190" t="s">
        <v>171</v>
      </c>
      <c r="F13" s="188"/>
      <c r="G13" s="188"/>
      <c r="H13" s="189"/>
      <c r="I13" s="190" t="s">
        <v>162</v>
      </c>
      <c r="J13" s="188"/>
      <c r="K13" s="188"/>
      <c r="L13" s="189"/>
      <c r="M13" s="190" t="s">
        <v>174</v>
      </c>
      <c r="N13" s="188"/>
      <c r="O13" s="188"/>
      <c r="P13" s="189"/>
      <c r="Q13" s="190" t="s">
        <v>177</v>
      </c>
      <c r="R13" s="188"/>
      <c r="S13" s="188"/>
      <c r="T13" s="189"/>
      <c r="U13" s="169"/>
      <c r="V13" s="169"/>
      <c r="W13" s="169"/>
      <c r="X13" s="170"/>
    </row>
    <row r="14" spans="1:24" ht="13.5" customHeight="1" thickBot="1">
      <c r="A14" s="190" t="s">
        <v>170</v>
      </c>
      <c r="B14" s="188"/>
      <c r="C14" s="188"/>
      <c r="D14" s="189"/>
      <c r="E14" s="190" t="s">
        <v>302</v>
      </c>
      <c r="F14" s="188"/>
      <c r="G14" s="188"/>
      <c r="H14" s="189"/>
      <c r="I14" s="190" t="s">
        <v>173</v>
      </c>
      <c r="J14" s="188"/>
      <c r="K14" s="188"/>
      <c r="L14" s="188"/>
      <c r="M14" s="190" t="s">
        <v>175</v>
      </c>
      <c r="N14" s="188"/>
      <c r="O14" s="188"/>
      <c r="P14" s="189"/>
      <c r="Q14" s="190" t="s">
        <v>325</v>
      </c>
      <c r="R14" s="188"/>
      <c r="S14" s="188"/>
      <c r="T14" s="189"/>
      <c r="U14" s="203" t="s">
        <v>312</v>
      </c>
      <c r="V14" s="203"/>
      <c r="W14" s="203"/>
      <c r="X14" s="204"/>
    </row>
    <row r="15" spans="1:24" ht="13.5" customHeight="1">
      <c r="A15" s="190" t="s">
        <v>307</v>
      </c>
      <c r="B15" s="188"/>
      <c r="C15" s="188"/>
      <c r="D15" s="189"/>
      <c r="E15" s="190" t="s">
        <v>89</v>
      </c>
      <c r="F15" s="188"/>
      <c r="G15" s="188"/>
      <c r="H15" s="189"/>
      <c r="I15" s="190" t="s">
        <v>305</v>
      </c>
      <c r="J15" s="188"/>
      <c r="K15" s="188"/>
      <c r="L15" s="189"/>
      <c r="M15" s="190" t="s">
        <v>89</v>
      </c>
      <c r="N15" s="188"/>
      <c r="O15" s="188"/>
      <c r="P15" s="189"/>
      <c r="Q15" s="190" t="s">
        <v>89</v>
      </c>
      <c r="R15" s="188"/>
      <c r="S15" s="188"/>
      <c r="T15" s="189"/>
      <c r="U15" s="205"/>
      <c r="V15" s="205"/>
      <c r="W15" s="205"/>
      <c r="X15" s="206"/>
    </row>
    <row r="16" spans="1:24" ht="13.5" customHeight="1">
      <c r="A16" s="195" t="s">
        <v>133</v>
      </c>
      <c r="B16" s="191"/>
      <c r="C16" s="191"/>
      <c r="D16" s="192"/>
      <c r="E16" s="195" t="s">
        <v>172</v>
      </c>
      <c r="F16" s="191"/>
      <c r="G16" s="191"/>
      <c r="H16" s="192"/>
      <c r="I16" s="195" t="s">
        <v>142</v>
      </c>
      <c r="J16" s="191"/>
      <c r="K16" s="191"/>
      <c r="L16" s="191"/>
      <c r="M16" s="195" t="s">
        <v>176</v>
      </c>
      <c r="N16" s="191"/>
      <c r="O16" s="191"/>
      <c r="P16" s="192"/>
      <c r="Q16" s="195" t="s">
        <v>141</v>
      </c>
      <c r="R16" s="191"/>
      <c r="S16" s="191"/>
      <c r="T16" s="192"/>
      <c r="U16" s="169"/>
      <c r="V16" s="169"/>
      <c r="W16" s="169"/>
      <c r="X16" s="170"/>
    </row>
    <row r="17" spans="1:24" ht="12.75" customHeight="1" thickBot="1">
      <c r="A17" s="62" t="s">
        <v>15</v>
      </c>
      <c r="B17" s="63">
        <f>第2週明細!V11</f>
        <v>826.3</v>
      </c>
      <c r="C17" s="63" t="s">
        <v>13</v>
      </c>
      <c r="D17" s="64">
        <f>第2週明細!V7</f>
        <v>27.5</v>
      </c>
      <c r="E17" s="62" t="s">
        <v>15</v>
      </c>
      <c r="F17" s="63">
        <f>第2週明細!V19</f>
        <v>743.3</v>
      </c>
      <c r="G17" s="63" t="s">
        <v>13</v>
      </c>
      <c r="H17" s="64">
        <f>第2週明細!V15</f>
        <v>22.5</v>
      </c>
      <c r="I17" s="62" t="s">
        <v>15</v>
      </c>
      <c r="J17" s="63">
        <f>第2週明細!V27</f>
        <v>761.3</v>
      </c>
      <c r="K17" s="63" t="s">
        <v>13</v>
      </c>
      <c r="L17" s="134">
        <f>第2週明細!V15</f>
        <v>22.5</v>
      </c>
      <c r="M17" s="62" t="s">
        <v>15</v>
      </c>
      <c r="N17" s="63">
        <f>第2週明細!V35</f>
        <v>832.3</v>
      </c>
      <c r="O17" s="63" t="s">
        <v>13</v>
      </c>
      <c r="P17" s="64">
        <f>第2週明細!V23</f>
        <v>22.5</v>
      </c>
      <c r="Q17" s="62" t="s">
        <v>15</v>
      </c>
      <c r="R17" s="63">
        <f>第2週明細!V43</f>
        <v>790.9</v>
      </c>
      <c r="S17" s="63" t="s">
        <v>13</v>
      </c>
      <c r="T17" s="64">
        <f>第2週明細!V39</f>
        <v>26.5</v>
      </c>
      <c r="U17" s="178"/>
      <c r="V17" s="178"/>
      <c r="W17" s="178"/>
      <c r="X17" s="179"/>
    </row>
    <row r="18" spans="1:24" ht="12.75" customHeight="1" thickBot="1">
      <c r="A18" s="65" t="s">
        <v>14</v>
      </c>
      <c r="B18" s="66">
        <f>第2週明細!V5</f>
        <v>109.5</v>
      </c>
      <c r="C18" s="66" t="s">
        <v>12</v>
      </c>
      <c r="D18" s="67">
        <f>第2週明細!V9</f>
        <v>35.199999999999996</v>
      </c>
      <c r="E18" s="65" t="s">
        <v>14</v>
      </c>
      <c r="F18" s="66">
        <f>第2週明細!V13</f>
        <v>107.5</v>
      </c>
      <c r="G18" s="66" t="s">
        <v>12</v>
      </c>
      <c r="H18" s="67">
        <f>第2週明細!V17</f>
        <v>27.700000000000003</v>
      </c>
      <c r="I18" s="65" t="s">
        <v>14</v>
      </c>
      <c r="J18" s="66">
        <f>第2週明細!V21</f>
        <v>111.5</v>
      </c>
      <c r="K18" s="66" t="s">
        <v>12</v>
      </c>
      <c r="L18" s="135">
        <f>第2週明細!V17</f>
        <v>27.700000000000003</v>
      </c>
      <c r="M18" s="65" t="s">
        <v>14</v>
      </c>
      <c r="N18" s="66">
        <f>第2週明細!V21</f>
        <v>111.5</v>
      </c>
      <c r="O18" s="66" t="s">
        <v>12</v>
      </c>
      <c r="P18" s="67">
        <f>第2週明細!V25</f>
        <v>28.2</v>
      </c>
      <c r="Q18" s="65" t="s">
        <v>14</v>
      </c>
      <c r="R18" s="66">
        <f>第2週明細!V37</f>
        <v>107</v>
      </c>
      <c r="S18" s="66" t="s">
        <v>12</v>
      </c>
      <c r="T18" s="67">
        <f>第2週明細!V41</f>
        <v>31.1</v>
      </c>
      <c r="U18" s="203" t="s">
        <v>313</v>
      </c>
      <c r="V18" s="203"/>
      <c r="W18" s="203"/>
      <c r="X18" s="204"/>
    </row>
    <row r="19" spans="1:24" ht="13.5" customHeight="1">
      <c r="A19" s="193" t="s">
        <v>121</v>
      </c>
      <c r="B19" s="194"/>
      <c r="C19" s="194"/>
      <c r="D19" s="196"/>
      <c r="E19" s="193" t="s">
        <v>126</v>
      </c>
      <c r="F19" s="194"/>
      <c r="G19" s="194"/>
      <c r="H19" s="196"/>
      <c r="I19" s="193" t="s">
        <v>127</v>
      </c>
      <c r="J19" s="194"/>
      <c r="K19" s="194"/>
      <c r="L19" s="194"/>
      <c r="M19" s="193" t="s">
        <v>128</v>
      </c>
      <c r="N19" s="194"/>
      <c r="O19" s="194"/>
      <c r="P19" s="196"/>
      <c r="Q19" s="193" t="s">
        <v>130</v>
      </c>
      <c r="R19" s="194"/>
      <c r="S19" s="194"/>
      <c r="T19" s="196"/>
      <c r="U19" s="172"/>
      <c r="V19" s="172"/>
      <c r="W19" s="172"/>
      <c r="X19" s="173"/>
    </row>
    <row r="20" spans="1:24" ht="13.5" customHeight="1">
      <c r="A20" s="197" t="s">
        <v>68</v>
      </c>
      <c r="B20" s="198"/>
      <c r="C20" s="198"/>
      <c r="D20" s="199"/>
      <c r="E20" s="197" t="s">
        <v>69</v>
      </c>
      <c r="F20" s="198"/>
      <c r="G20" s="198"/>
      <c r="H20" s="199"/>
      <c r="I20" s="190" t="s">
        <v>66</v>
      </c>
      <c r="J20" s="188"/>
      <c r="K20" s="188"/>
      <c r="L20" s="189"/>
      <c r="M20" s="197" t="s">
        <v>64</v>
      </c>
      <c r="N20" s="198"/>
      <c r="O20" s="198"/>
      <c r="P20" s="199"/>
      <c r="Q20" s="188"/>
      <c r="R20" s="188"/>
      <c r="S20" s="188"/>
      <c r="T20" s="189"/>
      <c r="U20" s="169"/>
      <c r="V20" s="169"/>
      <c r="W20" s="169"/>
      <c r="X20" s="170"/>
    </row>
    <row r="21" spans="1:24" ht="13.5" customHeight="1">
      <c r="A21" s="212" t="s">
        <v>304</v>
      </c>
      <c r="B21" s="213"/>
      <c r="C21" s="213"/>
      <c r="D21" s="214"/>
      <c r="E21" s="190" t="s">
        <v>150</v>
      </c>
      <c r="F21" s="188"/>
      <c r="G21" s="188"/>
      <c r="H21" s="189"/>
      <c r="I21" s="212" t="s">
        <v>151</v>
      </c>
      <c r="J21" s="213"/>
      <c r="K21" s="213"/>
      <c r="L21" s="214"/>
      <c r="M21" s="190" t="s">
        <v>336</v>
      </c>
      <c r="N21" s="188"/>
      <c r="O21" s="188"/>
      <c r="P21" s="189"/>
      <c r="Q21" s="188"/>
      <c r="R21" s="188"/>
      <c r="S21" s="188"/>
      <c r="T21" s="189"/>
      <c r="U21" s="207"/>
      <c r="V21" s="207"/>
      <c r="W21" s="207"/>
      <c r="X21" s="208"/>
    </row>
    <row r="22" spans="1:24" ht="13.5" customHeight="1" thickBot="1">
      <c r="A22" s="190" t="s">
        <v>303</v>
      </c>
      <c r="B22" s="188"/>
      <c r="C22" s="188"/>
      <c r="D22" s="189"/>
      <c r="E22" s="190" t="s">
        <v>152</v>
      </c>
      <c r="F22" s="188"/>
      <c r="G22" s="188"/>
      <c r="H22" s="189"/>
      <c r="I22" s="190" t="s">
        <v>317</v>
      </c>
      <c r="J22" s="188"/>
      <c r="K22" s="188"/>
      <c r="L22" s="189"/>
      <c r="M22" s="190" t="s">
        <v>179</v>
      </c>
      <c r="N22" s="188"/>
      <c r="O22" s="188"/>
      <c r="P22" s="189"/>
      <c r="Q22" s="188"/>
      <c r="R22" s="188"/>
      <c r="S22" s="188"/>
      <c r="T22" s="189"/>
      <c r="U22" s="180"/>
      <c r="V22" s="180"/>
      <c r="W22" s="180"/>
      <c r="X22" s="181"/>
    </row>
    <row r="23" spans="1:24" ht="13.5" customHeight="1" thickBot="1">
      <c r="A23" s="190" t="s">
        <v>185</v>
      </c>
      <c r="B23" s="188"/>
      <c r="C23" s="188"/>
      <c r="D23" s="189"/>
      <c r="E23" s="190" t="s">
        <v>153</v>
      </c>
      <c r="F23" s="188"/>
      <c r="G23" s="188"/>
      <c r="H23" s="189"/>
      <c r="I23" s="190" t="s">
        <v>178</v>
      </c>
      <c r="J23" s="188"/>
      <c r="K23" s="188"/>
      <c r="L23" s="189"/>
      <c r="M23" s="190" t="s">
        <v>163</v>
      </c>
      <c r="N23" s="188"/>
      <c r="O23" s="188"/>
      <c r="P23" s="189"/>
      <c r="Q23" s="188" t="s">
        <v>129</v>
      </c>
      <c r="R23" s="188"/>
      <c r="S23" s="188"/>
      <c r="T23" s="189"/>
      <c r="U23" s="203" t="s">
        <v>314</v>
      </c>
      <c r="V23" s="203"/>
      <c r="W23" s="203"/>
      <c r="X23" s="204"/>
    </row>
    <row r="24" spans="1:24" ht="13.5" customHeight="1">
      <c r="A24" s="190" t="s">
        <v>113</v>
      </c>
      <c r="B24" s="188"/>
      <c r="C24" s="188"/>
      <c r="D24" s="189"/>
      <c r="E24" s="190" t="s">
        <v>306</v>
      </c>
      <c r="F24" s="188"/>
      <c r="G24" s="188"/>
      <c r="H24" s="189"/>
      <c r="I24" s="190" t="s">
        <v>90</v>
      </c>
      <c r="J24" s="188"/>
      <c r="K24" s="188"/>
      <c r="L24" s="188"/>
      <c r="M24" s="190" t="s">
        <v>89</v>
      </c>
      <c r="N24" s="188"/>
      <c r="O24" s="188"/>
      <c r="P24" s="189"/>
      <c r="Q24" s="188"/>
      <c r="R24" s="188"/>
      <c r="S24" s="188"/>
      <c r="T24" s="189"/>
      <c r="U24" s="169"/>
      <c r="V24" s="169"/>
      <c r="W24" s="169"/>
      <c r="X24" s="170"/>
    </row>
    <row r="25" spans="1:24" ht="13.5" customHeight="1">
      <c r="A25" s="195" t="s">
        <v>135</v>
      </c>
      <c r="B25" s="191"/>
      <c r="C25" s="191"/>
      <c r="D25" s="192"/>
      <c r="E25" s="195" t="s">
        <v>136</v>
      </c>
      <c r="F25" s="191"/>
      <c r="G25" s="191"/>
      <c r="H25" s="192"/>
      <c r="I25" s="195" t="s">
        <v>137</v>
      </c>
      <c r="J25" s="191"/>
      <c r="K25" s="191"/>
      <c r="L25" s="192"/>
      <c r="M25" s="195" t="s">
        <v>138</v>
      </c>
      <c r="N25" s="191"/>
      <c r="O25" s="191"/>
      <c r="P25" s="192"/>
      <c r="Q25" s="200"/>
      <c r="R25" s="200"/>
      <c r="S25" s="200"/>
      <c r="T25" s="201"/>
      <c r="U25" s="169"/>
      <c r="V25" s="169"/>
      <c r="W25" s="169"/>
      <c r="X25" s="170"/>
    </row>
    <row r="26" spans="1:24" ht="12.75" customHeight="1">
      <c r="A26" s="62" t="s">
        <v>15</v>
      </c>
      <c r="B26" s="63">
        <f>第3週明細!V11</f>
        <v>734.1</v>
      </c>
      <c r="C26" s="63" t="s">
        <v>13</v>
      </c>
      <c r="D26" s="64">
        <f>第3週明細!V7</f>
        <v>22.5</v>
      </c>
      <c r="E26" s="62" t="s">
        <v>15</v>
      </c>
      <c r="F26" s="63">
        <f>第3週明細!V19</f>
        <v>812.1</v>
      </c>
      <c r="G26" s="63" t="s">
        <v>13</v>
      </c>
      <c r="H26" s="64">
        <f>第3週明細!V15</f>
        <v>28.5</v>
      </c>
      <c r="I26" s="62" t="s">
        <v>15</v>
      </c>
      <c r="J26" s="63">
        <f>第3週明細!V27</f>
        <v>799.3</v>
      </c>
      <c r="K26" s="63" t="s">
        <v>13</v>
      </c>
      <c r="L26" s="134">
        <f>第3週明細!V23</f>
        <v>26.5</v>
      </c>
      <c r="M26" s="62" t="s">
        <v>15</v>
      </c>
      <c r="N26" s="63">
        <f>第3週明細!V35</f>
        <v>802.8</v>
      </c>
      <c r="O26" s="63" t="s">
        <v>13</v>
      </c>
      <c r="P26" s="64">
        <f>第3週明細!V31</f>
        <v>28</v>
      </c>
      <c r="Q26" s="84"/>
      <c r="R26" s="84"/>
      <c r="S26" s="84"/>
      <c r="T26" s="150"/>
      <c r="U26" s="182"/>
      <c r="V26" s="182"/>
      <c r="W26" s="182"/>
      <c r="X26" s="183"/>
    </row>
    <row r="27" spans="1:24" ht="12.75" customHeight="1" thickBot="1">
      <c r="A27" s="65" t="s">
        <v>14</v>
      </c>
      <c r="B27" s="66">
        <f>第3週明細!V5</f>
        <v>105.5</v>
      </c>
      <c r="C27" s="66" t="s">
        <v>12</v>
      </c>
      <c r="D27" s="67">
        <f>第3週明細!V9</f>
        <v>27.4</v>
      </c>
      <c r="E27" s="65" t="s">
        <v>14</v>
      </c>
      <c r="F27" s="66">
        <f>第3週明細!V13</f>
        <v>103.5</v>
      </c>
      <c r="G27" s="66" t="s">
        <v>12</v>
      </c>
      <c r="H27" s="67">
        <f>第3週明細!V17</f>
        <v>35.400000000000006</v>
      </c>
      <c r="I27" s="65" t="s">
        <v>14</v>
      </c>
      <c r="J27" s="66">
        <f>第3週明細!V21</f>
        <v>107</v>
      </c>
      <c r="K27" s="66" t="s">
        <v>12</v>
      </c>
      <c r="L27" s="135">
        <f>第3週明細!V25</f>
        <v>33.199999999999996</v>
      </c>
      <c r="M27" s="65" t="s">
        <v>14</v>
      </c>
      <c r="N27" s="66">
        <f>第3週明細!V29</f>
        <v>103</v>
      </c>
      <c r="O27" s="66" t="s">
        <v>12</v>
      </c>
      <c r="P27" s="67">
        <f>第3週明細!V33</f>
        <v>34.699999999999996</v>
      </c>
      <c r="Q27" s="186"/>
      <c r="R27" s="186"/>
      <c r="S27" s="186"/>
      <c r="T27" s="187"/>
      <c r="U27" s="184"/>
      <c r="V27" s="184"/>
      <c r="W27" s="184"/>
      <c r="X27" s="185"/>
    </row>
  </sheetData>
  <mergeCells count="113">
    <mergeCell ref="I24:L24"/>
    <mergeCell ref="M24:P24"/>
    <mergeCell ref="A14:D14"/>
    <mergeCell ref="E14:H14"/>
    <mergeCell ref="I14:L14"/>
    <mergeCell ref="M14:P14"/>
    <mergeCell ref="A15:D15"/>
    <mergeCell ref="A21:D21"/>
    <mergeCell ref="E21:H21"/>
    <mergeCell ref="A24:D24"/>
    <mergeCell ref="E24:H24"/>
    <mergeCell ref="M23:P23"/>
    <mergeCell ref="A25:D25"/>
    <mergeCell ref="E25:H25"/>
    <mergeCell ref="I25:L25"/>
    <mergeCell ref="I21:L21"/>
    <mergeCell ref="M22:P22"/>
    <mergeCell ref="A22:D22"/>
    <mergeCell ref="E13:H13"/>
    <mergeCell ref="I22:L22"/>
    <mergeCell ref="E22:H22"/>
    <mergeCell ref="A13:D13"/>
    <mergeCell ref="M20:P20"/>
    <mergeCell ref="M21:P21"/>
    <mergeCell ref="A23:D23"/>
    <mergeCell ref="E23:H23"/>
    <mergeCell ref="I23:L23"/>
    <mergeCell ref="E19:H19"/>
    <mergeCell ref="A19:D19"/>
    <mergeCell ref="E15:H15"/>
    <mergeCell ref="M25:P25"/>
    <mergeCell ref="A20:D20"/>
    <mergeCell ref="A16:D16"/>
    <mergeCell ref="I15:L15"/>
    <mergeCell ref="M16:P16"/>
    <mergeCell ref="M19:P19"/>
    <mergeCell ref="A4:D4"/>
    <mergeCell ref="E4:H4"/>
    <mergeCell ref="I4:L4"/>
    <mergeCell ref="M4:P4"/>
    <mergeCell ref="A5:D5"/>
    <mergeCell ref="E5:H5"/>
    <mergeCell ref="M5:P5"/>
    <mergeCell ref="I5:L5"/>
    <mergeCell ref="I6:L6"/>
    <mergeCell ref="A6:D6"/>
    <mergeCell ref="E6:H6"/>
    <mergeCell ref="M6:P6"/>
    <mergeCell ref="A1:D1"/>
    <mergeCell ref="E1:H1"/>
    <mergeCell ref="M1:P1"/>
    <mergeCell ref="I1:L1"/>
    <mergeCell ref="I2:L2"/>
    <mergeCell ref="E20:H20"/>
    <mergeCell ref="M10:P10"/>
    <mergeCell ref="M13:P13"/>
    <mergeCell ref="E16:H16"/>
    <mergeCell ref="I16:L16"/>
    <mergeCell ref="A2:D2"/>
    <mergeCell ref="E2:H2"/>
    <mergeCell ref="M2:P2"/>
    <mergeCell ref="A3:D3"/>
    <mergeCell ref="E3:H3"/>
    <mergeCell ref="I3:L3"/>
    <mergeCell ref="M3:P3"/>
    <mergeCell ref="M15:P15"/>
    <mergeCell ref="A7:D7"/>
    <mergeCell ref="E7:H7"/>
    <mergeCell ref="I7:L7"/>
    <mergeCell ref="I11:L11"/>
    <mergeCell ref="A11:D11"/>
    <mergeCell ref="E11:H11"/>
    <mergeCell ref="Q25:T25"/>
    <mergeCell ref="Q15:T15"/>
    <mergeCell ref="Q14:T14"/>
    <mergeCell ref="U1:X1"/>
    <mergeCell ref="U5:X5"/>
    <mergeCell ref="U10:X10"/>
    <mergeCell ref="U14:X14"/>
    <mergeCell ref="U15:X15"/>
    <mergeCell ref="U18:X18"/>
    <mergeCell ref="U21:X21"/>
    <mergeCell ref="U23:X23"/>
    <mergeCell ref="Q16:T16"/>
    <mergeCell ref="Q19:T19"/>
    <mergeCell ref="Q11:T11"/>
    <mergeCell ref="Q10:T10"/>
    <mergeCell ref="Q1:T1"/>
    <mergeCell ref="Q2:T2"/>
    <mergeCell ref="Q3:T3"/>
    <mergeCell ref="Q4:T4"/>
    <mergeCell ref="Q12:T12"/>
    <mergeCell ref="Q13:T13"/>
    <mergeCell ref="Q24:T24"/>
    <mergeCell ref="Q21:T21"/>
    <mergeCell ref="Q23:T23"/>
    <mergeCell ref="Q5:T5"/>
    <mergeCell ref="Q6:T6"/>
    <mergeCell ref="Q7:T7"/>
    <mergeCell ref="Q22:T22"/>
    <mergeCell ref="Q20:T20"/>
    <mergeCell ref="I20:L20"/>
    <mergeCell ref="A12:D12"/>
    <mergeCell ref="E12:H12"/>
    <mergeCell ref="I13:L13"/>
    <mergeCell ref="I19:L19"/>
    <mergeCell ref="M7:P7"/>
    <mergeCell ref="E10:H10"/>
    <mergeCell ref="I10:L10"/>
    <mergeCell ref="A10:D10"/>
    <mergeCell ref="M12:P12"/>
    <mergeCell ref="I12:L12"/>
    <mergeCell ref="M11:P11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X43" sqref="A1:X43"/>
    </sheetView>
  </sheetViews>
  <sheetFormatPr defaultColWidth="8.88671875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8.88671875" style="9"/>
  </cols>
  <sheetData>
    <row r="1" spans="1:30" s="2" customFormat="1" ht="18.75" customHeight="1">
      <c r="A1" s="215" t="s">
        <v>110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1" t="s">
        <v>27</v>
      </c>
      <c r="B3" s="112" t="s">
        <v>0</v>
      </c>
      <c r="C3" s="113" t="s">
        <v>1</v>
      </c>
      <c r="D3" s="114" t="s">
        <v>28</v>
      </c>
      <c r="E3" s="111" t="s">
        <v>25</v>
      </c>
      <c r="F3" s="113" t="s">
        <v>2</v>
      </c>
      <c r="G3" s="113" t="s">
        <v>28</v>
      </c>
      <c r="H3" s="113" t="s">
        <v>25</v>
      </c>
      <c r="I3" s="113" t="s">
        <v>3</v>
      </c>
      <c r="J3" s="113" t="s">
        <v>28</v>
      </c>
      <c r="K3" s="113" t="s">
        <v>25</v>
      </c>
      <c r="L3" s="113" t="s">
        <v>3</v>
      </c>
      <c r="M3" s="113" t="s">
        <v>28</v>
      </c>
      <c r="N3" s="113" t="s">
        <v>25</v>
      </c>
      <c r="O3" s="113" t="s">
        <v>3</v>
      </c>
      <c r="P3" s="113" t="s">
        <v>28</v>
      </c>
      <c r="Q3" s="113" t="s">
        <v>25</v>
      </c>
      <c r="R3" s="114" t="s">
        <v>4</v>
      </c>
      <c r="S3" s="113" t="s">
        <v>28</v>
      </c>
      <c r="T3" s="113" t="s">
        <v>25</v>
      </c>
      <c r="U3" s="113" t="s">
        <v>26</v>
      </c>
      <c r="V3" s="115" t="s">
        <v>5</v>
      </c>
      <c r="W3" s="113" t="s">
        <v>23</v>
      </c>
      <c r="X3" s="116" t="s">
        <v>24</v>
      </c>
      <c r="Y3" s="3"/>
    </row>
    <row r="4" spans="1:30" ht="13.5" customHeight="1">
      <c r="A4" s="117">
        <v>1</v>
      </c>
      <c r="B4" s="216"/>
      <c r="C4" s="72" t="str">
        <f>菜單!A2</f>
        <v>糙米飯</v>
      </c>
      <c r="D4" s="39" t="s">
        <v>51</v>
      </c>
      <c r="E4" s="39"/>
      <c r="F4" s="72" t="str">
        <f>菜單!A3</f>
        <v>咖哩燴肉</v>
      </c>
      <c r="G4" s="39" t="s">
        <v>29</v>
      </c>
      <c r="H4" s="39"/>
      <c r="I4" s="72" t="str">
        <f>菜單!A4</f>
        <v>海帶豆干(豆)</v>
      </c>
      <c r="J4" s="42" t="s">
        <v>29</v>
      </c>
      <c r="K4" s="42"/>
      <c r="L4" s="72" t="str">
        <f>菜單!A5</f>
        <v>雞塊(加)</v>
      </c>
      <c r="M4" s="60" t="s">
        <v>180</v>
      </c>
      <c r="N4" s="42"/>
      <c r="O4" s="72" t="str">
        <f>菜單!A6</f>
        <v>深色蔬菜</v>
      </c>
      <c r="P4" s="42" t="s">
        <v>52</v>
      </c>
      <c r="Q4" s="42"/>
      <c r="R4" s="72" t="str">
        <f>菜單!A7</f>
        <v>三絲湯</v>
      </c>
      <c r="S4" s="42" t="s">
        <v>29</v>
      </c>
      <c r="T4" s="42"/>
      <c r="U4" s="218" t="s">
        <v>30</v>
      </c>
      <c r="V4" s="31" t="s">
        <v>6</v>
      </c>
      <c r="W4" s="32" t="s">
        <v>31</v>
      </c>
      <c r="X4" s="118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9" t="s">
        <v>7</v>
      </c>
      <c r="B5" s="217"/>
      <c r="C5" s="10" t="s">
        <v>76</v>
      </c>
      <c r="D5" s="53"/>
      <c r="E5" s="13">
        <v>40</v>
      </c>
      <c r="F5" s="78" t="s">
        <v>80</v>
      </c>
      <c r="G5" s="91"/>
      <c r="H5" s="91">
        <v>60</v>
      </c>
      <c r="I5" s="78" t="s">
        <v>326</v>
      </c>
      <c r="J5" s="93"/>
      <c r="K5" s="91">
        <v>20</v>
      </c>
      <c r="L5" s="78" t="s">
        <v>188</v>
      </c>
      <c r="M5" s="13"/>
      <c r="N5" s="13">
        <v>40</v>
      </c>
      <c r="O5" s="10" t="s">
        <v>292</v>
      </c>
      <c r="P5" s="10"/>
      <c r="Q5" s="10">
        <v>100</v>
      </c>
      <c r="R5" s="78" t="s">
        <v>219</v>
      </c>
      <c r="S5" s="91"/>
      <c r="T5" s="91">
        <v>10</v>
      </c>
      <c r="U5" s="219"/>
      <c r="V5" s="33">
        <f>X4*15+X6*5+10</f>
        <v>107.5</v>
      </c>
      <c r="W5" s="23" t="s">
        <v>32</v>
      </c>
      <c r="X5" s="120">
        <v>2.5</v>
      </c>
      <c r="Y5" s="3" t="s">
        <v>16</v>
      </c>
      <c r="Z5" s="3">
        <v>6.2</v>
      </c>
      <c r="AA5" s="3">
        <f>Z5*2</f>
        <v>12.4</v>
      </c>
      <c r="AB5" s="3"/>
      <c r="AC5" s="3">
        <f>Z5*15</f>
        <v>93</v>
      </c>
      <c r="AD5" s="3">
        <f>AA5*4+AC5*4</f>
        <v>421.6</v>
      </c>
    </row>
    <row r="6" spans="1:30" ht="13.5" customHeight="1">
      <c r="A6" s="119">
        <v>3</v>
      </c>
      <c r="B6" s="217"/>
      <c r="C6" s="10" t="s">
        <v>71</v>
      </c>
      <c r="D6" s="53"/>
      <c r="E6" s="13">
        <v>70</v>
      </c>
      <c r="F6" s="78" t="s">
        <v>254</v>
      </c>
      <c r="G6" s="91"/>
      <c r="H6" s="91">
        <v>20</v>
      </c>
      <c r="I6" s="78" t="s">
        <v>258</v>
      </c>
      <c r="J6" s="102" t="s">
        <v>327</v>
      </c>
      <c r="K6" s="91">
        <v>10</v>
      </c>
      <c r="L6" s="78"/>
      <c r="M6" s="13"/>
      <c r="N6" s="13"/>
      <c r="O6" s="10"/>
      <c r="P6" s="10"/>
      <c r="Q6" s="10"/>
      <c r="R6" s="78" t="s">
        <v>220</v>
      </c>
      <c r="S6" s="91"/>
      <c r="T6" s="91">
        <v>10</v>
      </c>
      <c r="U6" s="219"/>
      <c r="V6" s="34" t="s">
        <v>8</v>
      </c>
      <c r="W6" s="23" t="s">
        <v>33</v>
      </c>
      <c r="X6" s="120">
        <v>2.1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9" t="s">
        <v>9</v>
      </c>
      <c r="B7" s="217"/>
      <c r="C7" s="17"/>
      <c r="D7" s="58"/>
      <c r="E7" s="12"/>
      <c r="F7" s="78" t="s">
        <v>74</v>
      </c>
      <c r="G7" s="91"/>
      <c r="H7" s="91">
        <v>10</v>
      </c>
      <c r="I7" s="78" t="s">
        <v>328</v>
      </c>
      <c r="J7" s="96"/>
      <c r="K7" s="91">
        <v>20</v>
      </c>
      <c r="L7" s="78"/>
      <c r="M7" s="13"/>
      <c r="N7" s="13"/>
      <c r="O7" s="10"/>
      <c r="P7" s="17"/>
      <c r="Q7" s="10"/>
      <c r="R7" s="78" t="s">
        <v>221</v>
      </c>
      <c r="S7" s="91"/>
      <c r="T7" s="91">
        <v>5</v>
      </c>
      <c r="U7" s="219"/>
      <c r="V7" s="33">
        <f>X5*5+X7*5</f>
        <v>25</v>
      </c>
      <c r="W7" s="23" t="s">
        <v>34</v>
      </c>
      <c r="X7" s="120">
        <v>2.5</v>
      </c>
      <c r="Y7" s="2" t="s">
        <v>19</v>
      </c>
      <c r="Z7" s="3">
        <v>1.6</v>
      </c>
      <c r="AA7" s="3">
        <f>Z7*1</f>
        <v>1.6</v>
      </c>
      <c r="AB7" s="3" t="s">
        <v>18</v>
      </c>
      <c r="AC7" s="3">
        <f>Z7*5</f>
        <v>8</v>
      </c>
      <c r="AD7" s="3">
        <f>AA7*4+AC7*4</f>
        <v>38.4</v>
      </c>
    </row>
    <row r="8" spans="1:30" ht="13.5" customHeight="1">
      <c r="A8" s="221" t="s">
        <v>59</v>
      </c>
      <c r="B8" s="217"/>
      <c r="C8" s="10"/>
      <c r="D8" s="58"/>
      <c r="E8" s="38"/>
      <c r="F8" s="78" t="s">
        <v>77</v>
      </c>
      <c r="G8" s="92"/>
      <c r="H8" s="91">
        <v>10</v>
      </c>
      <c r="I8" s="78"/>
      <c r="J8" s="13"/>
      <c r="K8" s="13"/>
      <c r="L8" s="78"/>
      <c r="M8" s="13"/>
      <c r="N8" s="13"/>
      <c r="O8" s="10"/>
      <c r="P8" s="17"/>
      <c r="Q8" s="10"/>
      <c r="R8" s="78" t="s">
        <v>222</v>
      </c>
      <c r="S8" s="92"/>
      <c r="T8" s="91">
        <v>5</v>
      </c>
      <c r="U8" s="219"/>
      <c r="V8" s="34" t="s">
        <v>10</v>
      </c>
      <c r="W8" s="23" t="s">
        <v>35</v>
      </c>
      <c r="X8" s="120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1"/>
      <c r="B9" s="217"/>
      <c r="C9" s="17"/>
      <c r="D9" s="19"/>
      <c r="E9" s="12"/>
      <c r="F9" s="78"/>
      <c r="G9" s="17"/>
      <c r="H9" s="13"/>
      <c r="I9" s="21"/>
      <c r="J9" s="151"/>
      <c r="K9" s="13"/>
      <c r="L9" s="21"/>
      <c r="M9" s="22"/>
      <c r="N9" s="23"/>
      <c r="O9" s="10"/>
      <c r="P9" s="17"/>
      <c r="Q9" s="10"/>
      <c r="R9" s="10"/>
      <c r="S9" s="17"/>
      <c r="T9" s="13"/>
      <c r="U9" s="219"/>
      <c r="V9" s="33">
        <f>X4*2+X5*7+X6</f>
        <v>31.200000000000003</v>
      </c>
      <c r="W9" s="35" t="s">
        <v>36</v>
      </c>
      <c r="X9" s="121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37</v>
      </c>
      <c r="B10" s="18"/>
      <c r="C10" s="17"/>
      <c r="D10" s="19"/>
      <c r="E10" s="12"/>
      <c r="F10" s="10"/>
      <c r="G10" s="17"/>
      <c r="H10" s="13"/>
      <c r="I10" s="10"/>
      <c r="J10" s="151"/>
      <c r="K10" s="10"/>
      <c r="L10" s="10"/>
      <c r="M10" s="151"/>
      <c r="N10" s="10"/>
      <c r="O10" s="10"/>
      <c r="P10" s="17"/>
      <c r="Q10" s="10"/>
      <c r="R10" s="10"/>
      <c r="S10" s="17"/>
      <c r="T10" s="13"/>
      <c r="U10" s="219"/>
      <c r="V10" s="34" t="s">
        <v>11</v>
      </c>
      <c r="W10" s="21"/>
      <c r="X10" s="120"/>
      <c r="AA10" s="2">
        <f>SUM(AA5:AA9)</f>
        <v>28</v>
      </c>
      <c r="AB10" s="2">
        <f>SUM(AB5:AB9)</f>
        <v>22.5</v>
      </c>
      <c r="AC10" s="2">
        <f>SUM(AC5:AC9)</f>
        <v>116</v>
      </c>
      <c r="AD10" s="2">
        <f>AA10*4+AB10*9+AC10*4</f>
        <v>778.5</v>
      </c>
    </row>
    <row r="11" spans="1:30" ht="13.5" customHeight="1" thickBot="1">
      <c r="A11" s="38"/>
      <c r="B11" s="50"/>
      <c r="C11" s="17"/>
      <c r="D11" s="19"/>
      <c r="E11" s="12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20"/>
      <c r="V11" s="36">
        <f>V5*4+V7*9+V9*4</f>
        <v>779.8</v>
      </c>
      <c r="W11" s="37"/>
      <c r="X11" s="122"/>
      <c r="AA11" s="20">
        <f>AA10*4/AD10</f>
        <v>0.14386640976236351</v>
      </c>
      <c r="AB11" s="20">
        <f>AB10*9/AD10</f>
        <v>0.26011560693641617</v>
      </c>
      <c r="AC11" s="20">
        <f>AC10*4/AD10</f>
        <v>0.59601798330122024</v>
      </c>
    </row>
    <row r="12" spans="1:30" ht="13.5" customHeight="1">
      <c r="A12" s="117">
        <v>1</v>
      </c>
      <c r="B12" s="217"/>
      <c r="C12" s="90" t="str">
        <f>菜單!E2</f>
        <v>白飯</v>
      </c>
      <c r="D12" s="40" t="s">
        <v>51</v>
      </c>
      <c r="E12" s="41"/>
      <c r="F12" s="72" t="str">
        <f>菜單!E3</f>
        <v>春川炒雞</v>
      </c>
      <c r="G12" s="39" t="s">
        <v>29</v>
      </c>
      <c r="H12" s="39"/>
      <c r="I12" s="90" t="str">
        <f>菜單!E4</f>
        <v>筍絲肉絲(醃)</v>
      </c>
      <c r="J12" s="42" t="s">
        <v>181</v>
      </c>
      <c r="K12" s="42"/>
      <c r="L12" s="90" t="str">
        <f>菜單!E5</f>
        <v>黃金地瓜條</v>
      </c>
      <c r="M12" s="42" t="s">
        <v>180</v>
      </c>
      <c r="N12" s="42"/>
      <c r="O12" s="72" t="str">
        <f>菜單!E6</f>
        <v>淺色蔬菜</v>
      </c>
      <c r="P12" s="42" t="s">
        <v>52</v>
      </c>
      <c r="Q12" s="42"/>
      <c r="R12" s="90" t="str">
        <f>菜單!E7</f>
        <v>海芽味噌湯</v>
      </c>
      <c r="S12" s="39" t="s">
        <v>29</v>
      </c>
      <c r="T12" s="39"/>
      <c r="U12" s="218" t="s">
        <v>30</v>
      </c>
      <c r="V12" s="31" t="s">
        <v>6</v>
      </c>
      <c r="W12" s="32" t="s">
        <v>31</v>
      </c>
      <c r="X12" s="118">
        <v>5.9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19" t="s">
        <v>7</v>
      </c>
      <c r="B13" s="217"/>
      <c r="C13" s="78" t="s">
        <v>71</v>
      </c>
      <c r="D13" s="154"/>
      <c r="E13" s="82">
        <v>110</v>
      </c>
      <c r="F13" s="78" t="s">
        <v>99</v>
      </c>
      <c r="G13" s="93"/>
      <c r="H13" s="91">
        <v>60</v>
      </c>
      <c r="I13" s="78" t="s">
        <v>287</v>
      </c>
      <c r="J13" s="53"/>
      <c r="K13" s="13">
        <v>30</v>
      </c>
      <c r="L13" s="78" t="s">
        <v>189</v>
      </c>
      <c r="M13" s="13"/>
      <c r="N13" s="13">
        <v>40</v>
      </c>
      <c r="O13" s="10" t="s">
        <v>113</v>
      </c>
      <c r="P13" s="10"/>
      <c r="Q13" s="10">
        <v>100</v>
      </c>
      <c r="R13" s="78" t="s">
        <v>223</v>
      </c>
      <c r="S13" s="53"/>
      <c r="T13" s="13">
        <v>10</v>
      </c>
      <c r="U13" s="219"/>
      <c r="V13" s="33">
        <f>X12*15+X14*5+10</f>
        <v>110.5</v>
      </c>
      <c r="W13" s="23" t="s">
        <v>32</v>
      </c>
      <c r="X13" s="120">
        <v>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19">
        <v>4</v>
      </c>
      <c r="B14" s="217"/>
      <c r="C14" s="10"/>
      <c r="D14" s="11"/>
      <c r="E14" s="38"/>
      <c r="F14" s="78" t="s">
        <v>77</v>
      </c>
      <c r="G14" s="93"/>
      <c r="H14" s="91">
        <v>10</v>
      </c>
      <c r="I14" s="78" t="s">
        <v>288</v>
      </c>
      <c r="J14" s="13"/>
      <c r="K14" s="13">
        <v>10</v>
      </c>
      <c r="L14" s="78"/>
      <c r="M14" s="13"/>
      <c r="N14" s="13"/>
      <c r="O14" s="10"/>
      <c r="P14" s="10"/>
      <c r="Q14" s="10"/>
      <c r="R14" s="78" t="s">
        <v>224</v>
      </c>
      <c r="S14" s="53"/>
      <c r="T14" s="13">
        <v>10</v>
      </c>
      <c r="U14" s="219"/>
      <c r="V14" s="34" t="s">
        <v>8</v>
      </c>
      <c r="W14" s="23" t="s">
        <v>33</v>
      </c>
      <c r="X14" s="120">
        <v>2.4</v>
      </c>
      <c r="Y14" s="14" t="s">
        <v>17</v>
      </c>
      <c r="Z14" s="3">
        <v>2.2000000000000002</v>
      </c>
      <c r="AA14" s="15">
        <f>Z14*7</f>
        <v>15.400000000000002</v>
      </c>
      <c r="AB14" s="3">
        <f>Z14*5</f>
        <v>11</v>
      </c>
      <c r="AC14" s="3" t="s">
        <v>18</v>
      </c>
      <c r="AD14" s="16">
        <f>AA14*4+AB14*9</f>
        <v>160.60000000000002</v>
      </c>
    </row>
    <row r="15" spans="1:30" ht="13.5" customHeight="1">
      <c r="A15" s="119" t="s">
        <v>9</v>
      </c>
      <c r="B15" s="217"/>
      <c r="C15" s="10"/>
      <c r="D15" s="11"/>
      <c r="E15" s="38"/>
      <c r="F15" s="78" t="s">
        <v>74</v>
      </c>
      <c r="G15" s="91"/>
      <c r="H15" s="91">
        <v>20</v>
      </c>
      <c r="I15" s="78" t="s">
        <v>101</v>
      </c>
      <c r="J15" s="58"/>
      <c r="K15" s="13">
        <v>5</v>
      </c>
      <c r="L15" s="78"/>
      <c r="M15" s="19"/>
      <c r="N15" s="38"/>
      <c r="O15" s="10"/>
      <c r="P15" s="17"/>
      <c r="Q15" s="10"/>
      <c r="R15" s="77" t="s">
        <v>225</v>
      </c>
      <c r="S15" s="59"/>
      <c r="T15" s="13">
        <v>2</v>
      </c>
      <c r="U15" s="219"/>
      <c r="V15" s="33">
        <f>X13*5+X15*5</f>
        <v>22.5</v>
      </c>
      <c r="W15" s="23" t="s">
        <v>34</v>
      </c>
      <c r="X15" s="120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21" t="s">
        <v>132</v>
      </c>
      <c r="B16" s="217"/>
      <c r="C16" s="10"/>
      <c r="D16" s="53"/>
      <c r="E16" s="13"/>
      <c r="F16" s="78"/>
      <c r="G16" s="17"/>
      <c r="H16" s="13"/>
      <c r="I16" s="78" t="s">
        <v>96</v>
      </c>
      <c r="J16" s="53"/>
      <c r="K16" s="13">
        <v>10</v>
      </c>
      <c r="L16" s="10"/>
      <c r="M16" s="151"/>
      <c r="N16" s="13"/>
      <c r="O16" s="10"/>
      <c r="P16" s="17"/>
      <c r="Q16" s="10"/>
      <c r="R16" s="10"/>
      <c r="S16" s="17"/>
      <c r="T16" s="13"/>
      <c r="U16" s="219"/>
      <c r="V16" s="34" t="s">
        <v>10</v>
      </c>
      <c r="W16" s="23" t="s">
        <v>35</v>
      </c>
      <c r="X16" s="120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3"/>
      <c r="B17" s="217"/>
      <c r="C17" s="10"/>
      <c r="D17" s="19"/>
      <c r="E17" s="38"/>
      <c r="F17" s="10"/>
      <c r="G17" s="17"/>
      <c r="H17" s="13"/>
      <c r="I17" s="77" t="s">
        <v>289</v>
      </c>
      <c r="J17" s="153"/>
      <c r="K17" s="13">
        <v>10</v>
      </c>
      <c r="L17" s="10"/>
      <c r="M17" s="151"/>
      <c r="N17" s="13"/>
      <c r="O17" s="10"/>
      <c r="P17" s="17"/>
      <c r="Q17" s="10"/>
      <c r="R17" s="10"/>
      <c r="S17" s="17"/>
      <c r="T17" s="13"/>
      <c r="U17" s="219"/>
      <c r="V17" s="33">
        <f>X12*2+X13*7+X14</f>
        <v>28.2</v>
      </c>
      <c r="W17" s="35" t="s">
        <v>36</v>
      </c>
      <c r="X17" s="121"/>
      <c r="Y17" s="2" t="s">
        <v>21</v>
      </c>
      <c r="AC17" s="2">
        <f>Z17*15</f>
        <v>0</v>
      </c>
    </row>
    <row r="18" spans="1:30" ht="13.2" customHeight="1">
      <c r="A18" s="75" t="s">
        <v>37</v>
      </c>
      <c r="B18" s="18"/>
      <c r="C18" s="17"/>
      <c r="D18" s="19"/>
      <c r="E18" s="12"/>
      <c r="F18" s="10"/>
      <c r="G18" s="17"/>
      <c r="H18" s="13"/>
      <c r="I18" s="10"/>
      <c r="J18" s="151"/>
      <c r="K18" s="13"/>
      <c r="L18" s="10"/>
      <c r="M18" s="151"/>
      <c r="N18" s="13"/>
      <c r="O18" s="10"/>
      <c r="P18" s="17"/>
      <c r="Q18" s="10"/>
      <c r="R18" s="10"/>
      <c r="S18" s="17"/>
      <c r="T18" s="13"/>
      <c r="U18" s="219"/>
      <c r="V18" s="34" t="s">
        <v>11</v>
      </c>
      <c r="W18" s="21"/>
      <c r="X18" s="120"/>
      <c r="AA18" s="2">
        <f>SUM(AA13:AA17)</f>
        <v>29.400000000000006</v>
      </c>
      <c r="AB18" s="2">
        <f>SUM(AB13:AB17)</f>
        <v>23.5</v>
      </c>
      <c r="AC18" s="2">
        <f>SUM(AC13:AC17)</f>
        <v>101</v>
      </c>
      <c r="AD18" s="2">
        <f>AA18*4+AB18*9+AC18*4</f>
        <v>733.1</v>
      </c>
    </row>
    <row r="19" spans="1:30" ht="13.2" customHeight="1">
      <c r="A19" s="76"/>
      <c r="B19" s="6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2"/>
      <c r="V19" s="124">
        <f>V13*4+V15*9+V17*4</f>
        <v>757.3</v>
      </c>
      <c r="W19" s="125"/>
      <c r="X19" s="126"/>
    </row>
    <row r="20" spans="1:30" ht="13.5" customHeight="1">
      <c r="A20" s="117">
        <v>1</v>
      </c>
      <c r="B20" s="217"/>
      <c r="C20" s="72" t="str">
        <f>菜單!I2</f>
        <v>紫米飯</v>
      </c>
      <c r="D20" s="39" t="s">
        <v>75</v>
      </c>
      <c r="E20" s="39"/>
      <c r="F20" s="72" t="str">
        <f>菜單!I3</f>
        <v>蒜泥白肉</v>
      </c>
      <c r="G20" s="39" t="s">
        <v>56</v>
      </c>
      <c r="H20" s="39"/>
      <c r="I20" s="72" t="str">
        <f>菜單!I4</f>
        <v>番茄炒蛋(豆)</v>
      </c>
      <c r="J20" s="42" t="s">
        <v>182</v>
      </c>
      <c r="K20" s="42"/>
      <c r="L20" s="72" t="str">
        <f>菜單!I5</f>
        <v>白菜海茸</v>
      </c>
      <c r="M20" s="60" t="s">
        <v>29</v>
      </c>
      <c r="N20" s="42"/>
      <c r="O20" s="72" t="str">
        <f>菜單!I6</f>
        <v>深色蔬菜</v>
      </c>
      <c r="P20" s="42" t="s">
        <v>55</v>
      </c>
      <c r="Q20" s="42"/>
      <c r="R20" s="72" t="str">
        <f>菜單!I7</f>
        <v>刺瓜雙蘿湯</v>
      </c>
      <c r="S20" s="42" t="s">
        <v>29</v>
      </c>
      <c r="T20" s="42"/>
      <c r="U20" s="218" t="s">
        <v>45</v>
      </c>
      <c r="V20" s="31" t="s">
        <v>6</v>
      </c>
      <c r="W20" s="32" t="s">
        <v>46</v>
      </c>
      <c r="X20" s="118">
        <v>5.8</v>
      </c>
      <c r="Y20" s="108" t="s">
        <v>49</v>
      </c>
      <c r="Z20" s="55" t="s">
        <v>50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19" t="s">
        <v>7</v>
      </c>
      <c r="B21" s="217"/>
      <c r="C21" s="78" t="s">
        <v>206</v>
      </c>
      <c r="D21" s="93"/>
      <c r="E21" s="91">
        <v>40</v>
      </c>
      <c r="F21" s="78" t="s">
        <v>251</v>
      </c>
      <c r="G21" s="94"/>
      <c r="H21" s="91">
        <v>60</v>
      </c>
      <c r="I21" s="78" t="s">
        <v>255</v>
      </c>
      <c r="J21" s="93"/>
      <c r="K21" s="91">
        <v>40</v>
      </c>
      <c r="L21" s="78" t="s">
        <v>329</v>
      </c>
      <c r="M21" s="13"/>
      <c r="N21" s="13">
        <v>40</v>
      </c>
      <c r="O21" s="10" t="s">
        <v>292</v>
      </c>
      <c r="P21" s="10"/>
      <c r="Q21" s="10">
        <v>100</v>
      </c>
      <c r="R21" s="79" t="s">
        <v>100</v>
      </c>
      <c r="S21" s="102"/>
      <c r="T21" s="91">
        <v>20</v>
      </c>
      <c r="U21" s="219"/>
      <c r="V21" s="33">
        <f>X20*15+X22*5+10</f>
        <v>107.5</v>
      </c>
      <c r="W21" s="23" t="s">
        <v>40</v>
      </c>
      <c r="X21" s="120">
        <v>2.5</v>
      </c>
      <c r="Y21" s="108">
        <f>V23*9/V27*100</f>
        <v>28.853552192869969</v>
      </c>
      <c r="Z21" s="55">
        <f>V25*4/V27*100</f>
        <v>16.004103616311877</v>
      </c>
      <c r="AA21" s="3">
        <f>Z21*2</f>
        <v>32.008207232623754</v>
      </c>
      <c r="AB21" s="3"/>
      <c r="AC21" s="3">
        <f>Z21*15</f>
        <v>240.06155424467815</v>
      </c>
      <c r="AD21" s="3">
        <f>AA21*4+AC21*4</f>
        <v>1088.2790459092075</v>
      </c>
    </row>
    <row r="22" spans="1:30" ht="13.5" customHeight="1">
      <c r="A22" s="119">
        <v>5</v>
      </c>
      <c r="B22" s="217"/>
      <c r="C22" s="78" t="s">
        <v>201</v>
      </c>
      <c r="D22" s="93"/>
      <c r="E22" s="91">
        <v>70</v>
      </c>
      <c r="F22" s="78" t="s">
        <v>227</v>
      </c>
      <c r="G22" s="94"/>
      <c r="H22" s="91">
        <v>20</v>
      </c>
      <c r="I22" s="78" t="s">
        <v>256</v>
      </c>
      <c r="J22" s="91"/>
      <c r="K22" s="91">
        <v>20</v>
      </c>
      <c r="L22" s="78" t="s">
        <v>330</v>
      </c>
      <c r="M22" s="13"/>
      <c r="N22" s="13">
        <v>10</v>
      </c>
      <c r="O22" s="10"/>
      <c r="P22" s="10"/>
      <c r="Q22" s="10"/>
      <c r="R22" s="78" t="s">
        <v>226</v>
      </c>
      <c r="S22" s="93"/>
      <c r="T22" s="91">
        <v>10</v>
      </c>
      <c r="U22" s="219"/>
      <c r="V22" s="34" t="s">
        <v>8</v>
      </c>
      <c r="W22" s="23" t="s">
        <v>41</v>
      </c>
      <c r="X22" s="120">
        <v>2.1</v>
      </c>
      <c r="Y22" s="30"/>
      <c r="Z22" s="30"/>
      <c r="AA22" s="15">
        <f>Z22*7</f>
        <v>0</v>
      </c>
      <c r="AB22" s="3">
        <f>Z22*5</f>
        <v>0</v>
      </c>
      <c r="AC22" s="3" t="s">
        <v>18</v>
      </c>
      <c r="AD22" s="16">
        <f>AA22*4+AB22*9</f>
        <v>0</v>
      </c>
    </row>
    <row r="23" spans="1:30" ht="13.5" customHeight="1">
      <c r="A23" s="119" t="s">
        <v>9</v>
      </c>
      <c r="B23" s="217"/>
      <c r="C23" s="17"/>
      <c r="D23" s="58"/>
      <c r="E23" s="12"/>
      <c r="F23" s="78" t="s">
        <v>253</v>
      </c>
      <c r="G23" s="93"/>
      <c r="H23" s="95">
        <v>10</v>
      </c>
      <c r="I23" s="78" t="s">
        <v>257</v>
      </c>
      <c r="J23" s="96"/>
      <c r="K23" s="91">
        <v>20</v>
      </c>
      <c r="L23" s="78" t="s">
        <v>331</v>
      </c>
      <c r="M23" s="13"/>
      <c r="N23" s="13">
        <v>10</v>
      </c>
      <c r="O23" s="10"/>
      <c r="P23" s="17"/>
      <c r="Q23" s="10"/>
      <c r="R23" s="78" t="s">
        <v>227</v>
      </c>
      <c r="S23" s="93"/>
      <c r="T23" s="91">
        <v>10</v>
      </c>
      <c r="U23" s="219"/>
      <c r="V23" s="33">
        <f>X21*5+X23*5</f>
        <v>25</v>
      </c>
      <c r="W23" s="23" t="s">
        <v>42</v>
      </c>
      <c r="X23" s="120">
        <v>2.5</v>
      </c>
      <c r="Y23" s="30"/>
      <c r="Z23" s="30"/>
      <c r="AA23" s="3">
        <f>Z23*1</f>
        <v>0</v>
      </c>
      <c r="AB23" s="3" t="s">
        <v>18</v>
      </c>
      <c r="AC23" s="3">
        <f>Z23*5</f>
        <v>0</v>
      </c>
      <c r="AD23" s="3">
        <f>AA23*4+AC23*4</f>
        <v>0</v>
      </c>
    </row>
    <row r="24" spans="1:30" ht="13.5" customHeight="1">
      <c r="A24" s="221" t="s">
        <v>61</v>
      </c>
      <c r="B24" s="217"/>
      <c r="C24" s="10"/>
      <c r="D24" s="58"/>
      <c r="E24" s="38"/>
      <c r="F24" s="78"/>
      <c r="G24" s="17"/>
      <c r="H24" s="13"/>
      <c r="I24" s="78"/>
      <c r="J24" s="22"/>
      <c r="K24" s="23"/>
      <c r="L24" s="78" t="s">
        <v>332</v>
      </c>
      <c r="M24" s="13"/>
      <c r="N24" s="13">
        <v>10</v>
      </c>
      <c r="O24" s="10"/>
      <c r="P24" s="17"/>
      <c r="Q24" s="10"/>
      <c r="R24" s="10"/>
      <c r="S24" s="13"/>
      <c r="T24" s="13"/>
      <c r="U24" s="219"/>
      <c r="V24" s="34" t="s">
        <v>10</v>
      </c>
      <c r="W24" s="23" t="s">
        <v>43</v>
      </c>
      <c r="X24" s="120"/>
      <c r="Y24" s="30"/>
      <c r="Z24" s="30"/>
      <c r="AA24" s="3"/>
      <c r="AB24" s="3">
        <f>Z24*5</f>
        <v>0</v>
      </c>
      <c r="AC24" s="3" t="s">
        <v>18</v>
      </c>
      <c r="AD24" s="3">
        <f>AB24*9</f>
        <v>0</v>
      </c>
    </row>
    <row r="25" spans="1:30" ht="13.5" customHeight="1">
      <c r="A25" s="221"/>
      <c r="B25" s="217"/>
      <c r="C25" s="17"/>
      <c r="D25" s="19"/>
      <c r="E25" s="12"/>
      <c r="F25" s="78"/>
      <c r="G25" s="17"/>
      <c r="H25" s="13"/>
      <c r="I25" s="21"/>
      <c r="J25" s="105"/>
      <c r="K25" s="13"/>
      <c r="L25" s="21"/>
      <c r="M25" s="22"/>
      <c r="N25" s="23"/>
      <c r="O25" s="10"/>
      <c r="P25" s="17"/>
      <c r="Q25" s="10"/>
      <c r="R25" s="10"/>
      <c r="S25" s="17"/>
      <c r="T25" s="13"/>
      <c r="U25" s="219"/>
      <c r="V25" s="33">
        <f>X20*2+X21*7+X22</f>
        <v>31.200000000000003</v>
      </c>
      <c r="W25" s="35" t="s">
        <v>44</v>
      </c>
      <c r="X25" s="121"/>
      <c r="Y25" s="29"/>
      <c r="Z25" s="29"/>
      <c r="AC25" s="2">
        <f>Z25*15</f>
        <v>0</v>
      </c>
    </row>
    <row r="26" spans="1:30" ht="13.5" customHeight="1">
      <c r="A26" s="75" t="s">
        <v>58</v>
      </c>
      <c r="B26" s="18"/>
      <c r="C26" s="17"/>
      <c r="D26" s="19"/>
      <c r="E26" s="12"/>
      <c r="F26" s="10"/>
      <c r="G26" s="17"/>
      <c r="H26" s="13"/>
      <c r="I26" s="10"/>
      <c r="J26" s="105"/>
      <c r="K26" s="10"/>
      <c r="L26" s="10"/>
      <c r="M26" s="105"/>
      <c r="N26" s="10"/>
      <c r="O26" s="10"/>
      <c r="P26" s="17"/>
      <c r="Q26" s="10"/>
      <c r="R26" s="10"/>
      <c r="S26" s="17"/>
      <c r="T26" s="13"/>
      <c r="U26" s="219"/>
      <c r="V26" s="34" t="s">
        <v>11</v>
      </c>
      <c r="W26" s="21"/>
      <c r="X26" s="120"/>
      <c r="Y26" s="109" t="s">
        <v>47</v>
      </c>
      <c r="Z26" s="56" t="s">
        <v>48</v>
      </c>
      <c r="AA26" s="2">
        <f>SUM(AA21:AA25)</f>
        <v>32.008207232623754</v>
      </c>
      <c r="AB26" s="2">
        <f>SUM(AB21:AB25)</f>
        <v>0</v>
      </c>
      <c r="AC26" s="2">
        <f>SUM(AC21:AC25)</f>
        <v>240.06155424467815</v>
      </c>
      <c r="AD26" s="2">
        <f>AA26*4+AB26*9+AC26*4</f>
        <v>1088.2790459092075</v>
      </c>
    </row>
    <row r="27" spans="1:30" ht="13.5" customHeight="1">
      <c r="A27" s="38"/>
      <c r="B27" s="24"/>
      <c r="C27" s="17"/>
      <c r="D27" s="19"/>
      <c r="E27" s="12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20"/>
      <c r="V27" s="36">
        <f>V21*4+V23*9+V25*4</f>
        <v>779.8</v>
      </c>
      <c r="W27" s="37"/>
      <c r="X27" s="122"/>
      <c r="Y27" s="110">
        <f>B27+E27+H27+K27+N27+Q27</f>
        <v>0</v>
      </c>
      <c r="Z27" s="57">
        <f>C27+F27+I27+L27+O27+R27</f>
        <v>0</v>
      </c>
      <c r="AA27" s="20">
        <f>AA26*4/AD26</f>
        <v>0.11764705882352942</v>
      </c>
      <c r="AB27" s="20">
        <f>AB26*9/AD26</f>
        <v>0</v>
      </c>
      <c r="AC27" s="20">
        <f>AC26*4/AD26</f>
        <v>0.88235294117647067</v>
      </c>
    </row>
    <row r="28" spans="1:30" ht="13.5" customHeight="1">
      <c r="A28" s="117">
        <v>1</v>
      </c>
      <c r="B28" s="224"/>
      <c r="C28" s="90" t="str">
        <f>菜單!M2</f>
        <v>肉絲炒飯</v>
      </c>
      <c r="D28" s="40" t="s">
        <v>105</v>
      </c>
      <c r="E28" s="41"/>
      <c r="F28" s="72" t="str">
        <f>菜單!M3</f>
        <v>BBQ雞腿</v>
      </c>
      <c r="G28" s="39" t="s">
        <v>180</v>
      </c>
      <c r="H28" s="39"/>
      <c r="I28" s="72" t="str">
        <f>菜單!M4</f>
        <v>銀絲卷(冷)</v>
      </c>
      <c r="J28" s="42" t="s">
        <v>104</v>
      </c>
      <c r="K28" s="42"/>
      <c r="L28" s="90" t="str">
        <f>菜單!M5</f>
        <v>小黃瓜魷魚(海)</v>
      </c>
      <c r="M28" s="42" t="s">
        <v>29</v>
      </c>
      <c r="N28" s="42"/>
      <c r="O28" s="72" t="str">
        <f>菜單!M6</f>
        <v>深色蔬菜</v>
      </c>
      <c r="P28" s="42" t="s">
        <v>55</v>
      </c>
      <c r="Q28" s="42"/>
      <c r="R28" s="90" t="str">
        <f>菜單!M7</f>
        <v>冬瓜排骨湯</v>
      </c>
      <c r="S28" s="39" t="s">
        <v>81</v>
      </c>
      <c r="T28" s="39"/>
      <c r="U28" s="218" t="s">
        <v>38</v>
      </c>
      <c r="V28" s="31" t="s">
        <v>6</v>
      </c>
      <c r="W28" s="32" t="s">
        <v>39</v>
      </c>
      <c r="X28" s="118">
        <v>5.9</v>
      </c>
      <c r="Y28" s="108" t="s">
        <v>49</v>
      </c>
      <c r="Z28" s="55" t="s">
        <v>50</v>
      </c>
    </row>
    <row r="29" spans="1:30" ht="13.5" customHeight="1">
      <c r="A29" s="119" t="s">
        <v>7</v>
      </c>
      <c r="B29" s="225"/>
      <c r="C29" s="78" t="s">
        <v>71</v>
      </c>
      <c r="D29" s="154"/>
      <c r="E29" s="82">
        <v>110</v>
      </c>
      <c r="F29" s="78" t="s">
        <v>190</v>
      </c>
      <c r="G29" s="94"/>
      <c r="H29" s="91">
        <v>60</v>
      </c>
      <c r="I29" s="81" t="s">
        <v>191</v>
      </c>
      <c r="J29" s="13"/>
      <c r="K29" s="13">
        <v>40</v>
      </c>
      <c r="L29" s="78" t="s">
        <v>293</v>
      </c>
      <c r="M29" s="13"/>
      <c r="N29" s="13">
        <v>30</v>
      </c>
      <c r="O29" s="10" t="s">
        <v>292</v>
      </c>
      <c r="P29" s="10"/>
      <c r="Q29" s="10">
        <v>100</v>
      </c>
      <c r="R29" s="78" t="s">
        <v>228</v>
      </c>
      <c r="S29" s="53"/>
      <c r="T29" s="13">
        <v>20</v>
      </c>
      <c r="U29" s="219"/>
      <c r="V29" s="33">
        <f>X28*15+X30*5+10</f>
        <v>110.5</v>
      </c>
      <c r="W29" s="23" t="s">
        <v>40</v>
      </c>
      <c r="X29" s="120">
        <v>2</v>
      </c>
      <c r="Y29" s="108">
        <f>V31*9/V35*100</f>
        <v>26.739733262907698</v>
      </c>
      <c r="Z29" s="55">
        <f>V33*4/V35*100</f>
        <v>14.895021787930807</v>
      </c>
    </row>
    <row r="30" spans="1:30" ht="13.5" customHeight="1">
      <c r="A30" s="119">
        <v>6</v>
      </c>
      <c r="B30" s="225"/>
      <c r="C30" s="78" t="s">
        <v>207</v>
      </c>
      <c r="D30" s="155"/>
      <c r="E30" s="137">
        <v>10</v>
      </c>
      <c r="F30" s="78"/>
      <c r="G30" s="94"/>
      <c r="H30" s="91"/>
      <c r="I30" s="81"/>
      <c r="J30" s="13"/>
      <c r="K30" s="13"/>
      <c r="L30" s="78" t="s">
        <v>74</v>
      </c>
      <c r="M30" s="13"/>
      <c r="N30" s="13">
        <v>20</v>
      </c>
      <c r="O30" s="10"/>
      <c r="P30" s="10"/>
      <c r="Q30" s="10"/>
      <c r="R30" s="78" t="s">
        <v>229</v>
      </c>
      <c r="S30" s="53"/>
      <c r="T30" s="13">
        <v>10</v>
      </c>
      <c r="U30" s="219"/>
      <c r="V30" s="34" t="s">
        <v>8</v>
      </c>
      <c r="W30" s="23" t="s">
        <v>41</v>
      </c>
      <c r="X30" s="120">
        <v>2.4</v>
      </c>
      <c r="Y30" s="30"/>
      <c r="Z30" s="30"/>
    </row>
    <row r="31" spans="1:30" ht="13.5" customHeight="1">
      <c r="A31" s="119" t="s">
        <v>9</v>
      </c>
      <c r="B31" s="225"/>
      <c r="C31" s="78" t="s">
        <v>73</v>
      </c>
      <c r="D31" s="155"/>
      <c r="E31" s="137">
        <v>10</v>
      </c>
      <c r="F31" s="78"/>
      <c r="G31" s="93"/>
      <c r="H31" s="95"/>
      <c r="I31" s="82"/>
      <c r="J31" s="13"/>
      <c r="K31" s="13"/>
      <c r="L31" s="78" t="s">
        <v>294</v>
      </c>
      <c r="M31" s="53" t="s">
        <v>295</v>
      </c>
      <c r="N31" s="13">
        <v>40</v>
      </c>
      <c r="O31" s="10"/>
      <c r="P31" s="17"/>
      <c r="Q31" s="10"/>
      <c r="R31" s="77"/>
      <c r="S31" s="59"/>
      <c r="T31" s="13"/>
      <c r="U31" s="219"/>
      <c r="V31" s="33">
        <f>X29*5+X31*5</f>
        <v>22.5</v>
      </c>
      <c r="W31" s="23" t="s">
        <v>42</v>
      </c>
      <c r="X31" s="120">
        <v>2.5</v>
      </c>
      <c r="Y31" s="30"/>
      <c r="Z31" s="30"/>
    </row>
    <row r="32" spans="1:30" ht="13.5" customHeight="1">
      <c r="A32" s="221" t="s">
        <v>62</v>
      </c>
      <c r="B32" s="225"/>
      <c r="C32" s="78" t="s">
        <v>208</v>
      </c>
      <c r="D32" s="155"/>
      <c r="E32" s="137">
        <v>10</v>
      </c>
      <c r="F32" s="78"/>
      <c r="G32" s="17"/>
      <c r="H32" s="13"/>
      <c r="I32" s="81"/>
      <c r="J32" s="13"/>
      <c r="K32" s="13"/>
      <c r="L32" s="78" t="s">
        <v>296</v>
      </c>
      <c r="M32" s="13"/>
      <c r="N32" s="13">
        <v>10</v>
      </c>
      <c r="O32" s="10"/>
      <c r="P32" s="17"/>
      <c r="Q32" s="10"/>
      <c r="R32" s="10"/>
      <c r="S32" s="17"/>
      <c r="T32" s="13"/>
      <c r="U32" s="219"/>
      <c r="V32" s="34" t="s">
        <v>10</v>
      </c>
      <c r="W32" s="23" t="s">
        <v>43</v>
      </c>
      <c r="X32" s="120"/>
      <c r="Y32" s="30"/>
      <c r="Z32" s="30"/>
    </row>
    <row r="33" spans="1:26" ht="13.5" customHeight="1">
      <c r="A33" s="223"/>
      <c r="B33" s="226"/>
      <c r="C33" s="10" t="s">
        <v>209</v>
      </c>
      <c r="D33" s="19"/>
      <c r="E33" s="38">
        <v>2</v>
      </c>
      <c r="F33" s="10"/>
      <c r="G33" s="17"/>
      <c r="H33" s="13"/>
      <c r="I33" s="10"/>
      <c r="J33" s="105"/>
      <c r="K33" s="13"/>
      <c r="L33" s="10"/>
      <c r="M33" s="105"/>
      <c r="N33" s="13"/>
      <c r="O33" s="10"/>
      <c r="P33" s="17"/>
      <c r="Q33" s="10"/>
      <c r="R33" s="10"/>
      <c r="S33" s="17"/>
      <c r="T33" s="13"/>
      <c r="U33" s="219"/>
      <c r="V33" s="33">
        <f>X28*2+X29*7+X30</f>
        <v>28.2</v>
      </c>
      <c r="W33" s="35" t="s">
        <v>44</v>
      </c>
      <c r="X33" s="121"/>
      <c r="Y33" s="29"/>
      <c r="Z33" s="29"/>
    </row>
    <row r="34" spans="1:26" ht="13.5" customHeight="1">
      <c r="A34" s="75" t="s">
        <v>58</v>
      </c>
      <c r="B34" s="18"/>
      <c r="C34" s="17"/>
      <c r="D34" s="19"/>
      <c r="E34" s="12"/>
      <c r="F34" s="10"/>
      <c r="G34" s="17"/>
      <c r="H34" s="13"/>
      <c r="I34" s="10"/>
      <c r="J34" s="105"/>
      <c r="K34" s="13"/>
      <c r="L34" s="10"/>
      <c r="M34" s="105"/>
      <c r="N34" s="13"/>
      <c r="O34" s="10"/>
      <c r="P34" s="17"/>
      <c r="Q34" s="10"/>
      <c r="R34" s="10"/>
      <c r="S34" s="17"/>
      <c r="T34" s="13"/>
      <c r="U34" s="219"/>
      <c r="V34" s="34" t="s">
        <v>11</v>
      </c>
      <c r="W34" s="21"/>
      <c r="X34" s="120"/>
      <c r="Y34" s="109" t="s">
        <v>47</v>
      </c>
      <c r="Z34" s="56" t="s">
        <v>48</v>
      </c>
    </row>
    <row r="35" spans="1:26" ht="13.5" customHeight="1">
      <c r="A35" s="76"/>
      <c r="B35" s="51"/>
      <c r="C35" s="44"/>
      <c r="D35" s="45"/>
      <c r="E35" s="46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22"/>
      <c r="V35" s="124">
        <f>V29*4+V31*9+V33*4</f>
        <v>757.3</v>
      </c>
      <c r="W35" s="125"/>
      <c r="X35" s="126"/>
      <c r="Y35" s="110">
        <f>B35+E35+H35+K35+N35+Q35</f>
        <v>0</v>
      </c>
      <c r="Z35" s="57">
        <f>C35+F35+I35+L35+O35+R35</f>
        <v>0</v>
      </c>
    </row>
    <row r="36" spans="1:26" ht="13.5" customHeight="1">
      <c r="A36" s="117">
        <v>1</v>
      </c>
      <c r="B36" s="224"/>
      <c r="C36" s="90" t="str">
        <f>菜單!Q2</f>
        <v>白飯</v>
      </c>
      <c r="D36" s="40" t="s">
        <v>202</v>
      </c>
      <c r="E36" s="41"/>
      <c r="F36" s="72" t="str">
        <f>菜單!Q3</f>
        <v>筍干控肉(醃)</v>
      </c>
      <c r="G36" s="39" t="s">
        <v>29</v>
      </c>
      <c r="H36" s="39"/>
      <c r="I36" s="72" t="str">
        <f>菜單!Q4</f>
        <v>日式蒸蛋</v>
      </c>
      <c r="J36" s="42" t="s">
        <v>93</v>
      </c>
      <c r="K36" s="42"/>
      <c r="L36" s="90" t="str">
        <f>菜單!Q5</f>
        <v>魷魚丸(海)</v>
      </c>
      <c r="M36" s="42" t="s">
        <v>183</v>
      </c>
      <c r="N36" s="42"/>
      <c r="O36" s="72" t="str">
        <f>菜單!Q6</f>
        <v>淺色蔬菜</v>
      </c>
      <c r="P36" s="42" t="s">
        <v>55</v>
      </c>
      <c r="Q36" s="42"/>
      <c r="R36" s="90" t="str">
        <f>菜單!Q7</f>
        <v>蘿蔔豆腐湯</v>
      </c>
      <c r="S36" s="39" t="s">
        <v>81</v>
      </c>
      <c r="T36" s="39"/>
      <c r="U36" s="218" t="s">
        <v>38</v>
      </c>
      <c r="V36" s="31" t="s">
        <v>6</v>
      </c>
      <c r="W36" s="32" t="s">
        <v>39</v>
      </c>
      <c r="X36" s="118">
        <v>5.9</v>
      </c>
    </row>
    <row r="37" spans="1:26" ht="13.5" customHeight="1">
      <c r="A37" s="119" t="s">
        <v>7</v>
      </c>
      <c r="B37" s="225"/>
      <c r="C37" s="78" t="s">
        <v>201</v>
      </c>
      <c r="D37" s="154"/>
      <c r="E37" s="82">
        <v>110</v>
      </c>
      <c r="F37" s="78" t="s">
        <v>80</v>
      </c>
      <c r="G37" s="94"/>
      <c r="H37" s="91">
        <v>60</v>
      </c>
      <c r="I37" s="81" t="s">
        <v>192</v>
      </c>
      <c r="J37" s="13"/>
      <c r="K37" s="13">
        <v>40</v>
      </c>
      <c r="L37" s="78" t="s">
        <v>193</v>
      </c>
      <c r="M37" s="13"/>
      <c r="N37" s="13">
        <v>40</v>
      </c>
      <c r="O37" s="10" t="s">
        <v>113</v>
      </c>
      <c r="P37" s="10"/>
      <c r="Q37" s="10">
        <v>100</v>
      </c>
      <c r="R37" s="78" t="s">
        <v>226</v>
      </c>
      <c r="S37" s="91"/>
      <c r="T37" s="91">
        <v>10</v>
      </c>
      <c r="U37" s="219"/>
      <c r="V37" s="33">
        <f>X36*15+X38*5+10</f>
        <v>110.5</v>
      </c>
      <c r="W37" s="23" t="s">
        <v>40</v>
      </c>
      <c r="X37" s="120">
        <v>2</v>
      </c>
    </row>
    <row r="38" spans="1:26" ht="13.5" customHeight="1">
      <c r="A38" s="119">
        <v>7</v>
      </c>
      <c r="B38" s="225"/>
      <c r="C38" s="10"/>
      <c r="D38" s="11"/>
      <c r="E38" s="38"/>
      <c r="F38" s="78" t="s">
        <v>260</v>
      </c>
      <c r="G38" s="93"/>
      <c r="H38" s="91">
        <v>30</v>
      </c>
      <c r="I38" s="81"/>
      <c r="J38" s="13"/>
      <c r="K38" s="13"/>
      <c r="L38" s="78"/>
      <c r="M38" s="13"/>
      <c r="N38" s="13"/>
      <c r="O38" s="10"/>
      <c r="P38" s="10"/>
      <c r="Q38" s="10"/>
      <c r="R38" s="78" t="s">
        <v>227</v>
      </c>
      <c r="S38" s="91"/>
      <c r="T38" s="91">
        <v>10</v>
      </c>
      <c r="U38" s="219"/>
      <c r="V38" s="34" t="s">
        <v>8</v>
      </c>
      <c r="W38" s="23" t="s">
        <v>41</v>
      </c>
      <c r="X38" s="120">
        <v>2.4</v>
      </c>
    </row>
    <row r="39" spans="1:26" ht="13.5" customHeight="1">
      <c r="A39" s="119" t="s">
        <v>9</v>
      </c>
      <c r="B39" s="225"/>
      <c r="C39" s="10"/>
      <c r="D39" s="11"/>
      <c r="E39" s="38"/>
      <c r="F39" s="81" t="s">
        <v>261</v>
      </c>
      <c r="G39" s="91"/>
      <c r="H39" s="101">
        <v>1</v>
      </c>
      <c r="I39" s="82"/>
      <c r="J39" s="13"/>
      <c r="K39" s="13"/>
      <c r="L39" s="78"/>
      <c r="M39" s="19"/>
      <c r="N39" s="38"/>
      <c r="O39" s="10"/>
      <c r="P39" s="17"/>
      <c r="Q39" s="10"/>
      <c r="R39" s="78" t="s">
        <v>230</v>
      </c>
      <c r="S39" s="91"/>
      <c r="T39" s="91">
        <v>10</v>
      </c>
      <c r="U39" s="219"/>
      <c r="V39" s="33">
        <f>X37*5+X39*5</f>
        <v>22.5</v>
      </c>
      <c r="W39" s="23" t="s">
        <v>42</v>
      </c>
      <c r="X39" s="120">
        <v>2.5</v>
      </c>
    </row>
    <row r="40" spans="1:26" ht="13.5" customHeight="1">
      <c r="A40" s="221" t="s">
        <v>157</v>
      </c>
      <c r="B40" s="225"/>
      <c r="C40" s="10"/>
      <c r="D40" s="53"/>
      <c r="E40" s="13"/>
      <c r="F40" s="78"/>
      <c r="G40" s="17"/>
      <c r="H40" s="13"/>
      <c r="I40" s="81"/>
      <c r="J40" s="13"/>
      <c r="K40" s="13"/>
      <c r="L40" s="10"/>
      <c r="M40" s="152"/>
      <c r="N40" s="13"/>
      <c r="O40" s="10"/>
      <c r="P40" s="17"/>
      <c r="Q40" s="10"/>
      <c r="R40" s="10"/>
      <c r="S40" s="17"/>
      <c r="T40" s="13"/>
      <c r="U40" s="219"/>
      <c r="V40" s="34" t="s">
        <v>10</v>
      </c>
      <c r="W40" s="23" t="s">
        <v>43</v>
      </c>
      <c r="X40" s="120"/>
    </row>
    <row r="41" spans="1:26" ht="13.5" customHeight="1">
      <c r="A41" s="223"/>
      <c r="B41" s="226"/>
      <c r="C41" s="10"/>
      <c r="D41" s="19"/>
      <c r="E41" s="38"/>
      <c r="F41" s="10"/>
      <c r="G41" s="17"/>
      <c r="H41" s="13"/>
      <c r="I41" s="10"/>
      <c r="J41" s="152"/>
      <c r="K41" s="13"/>
      <c r="L41" s="10"/>
      <c r="M41" s="152"/>
      <c r="N41" s="13"/>
      <c r="O41" s="10"/>
      <c r="P41" s="17"/>
      <c r="Q41" s="10"/>
      <c r="R41" s="10"/>
      <c r="S41" s="17"/>
      <c r="T41" s="13"/>
      <c r="U41" s="219"/>
      <c r="V41" s="33">
        <f>X36*2+X37*7+X38</f>
        <v>28.2</v>
      </c>
      <c r="W41" s="35" t="s">
        <v>44</v>
      </c>
      <c r="X41" s="121"/>
    </row>
    <row r="42" spans="1:26" ht="13.5" customHeight="1">
      <c r="A42" s="75" t="s">
        <v>58</v>
      </c>
      <c r="B42" s="18"/>
      <c r="C42" s="17"/>
      <c r="D42" s="19"/>
      <c r="E42" s="12"/>
      <c r="F42" s="10"/>
      <c r="G42" s="17"/>
      <c r="H42" s="13"/>
      <c r="I42" s="10"/>
      <c r="J42" s="152"/>
      <c r="K42" s="13"/>
      <c r="L42" s="10"/>
      <c r="M42" s="152"/>
      <c r="N42" s="13"/>
      <c r="O42" s="10"/>
      <c r="P42" s="17"/>
      <c r="Q42" s="10"/>
      <c r="R42" s="10"/>
      <c r="S42" s="17"/>
      <c r="T42" s="13"/>
      <c r="U42" s="219"/>
      <c r="V42" s="34" t="s">
        <v>11</v>
      </c>
      <c r="W42" s="21"/>
      <c r="X42" s="120"/>
    </row>
    <row r="43" spans="1:26" ht="13.5" customHeight="1">
      <c r="A43" s="76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22"/>
      <c r="V43" s="124">
        <f>V37*4+V39*9+V41*4</f>
        <v>757.3</v>
      </c>
      <c r="W43" s="125"/>
      <c r="X43" s="126"/>
    </row>
  </sheetData>
  <mergeCells count="16">
    <mergeCell ref="B20:B25"/>
    <mergeCell ref="U20:U27"/>
    <mergeCell ref="A24:A25"/>
    <mergeCell ref="B36:B41"/>
    <mergeCell ref="U36:U43"/>
    <mergeCell ref="A40:A41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topLeftCell="A19" zoomScaleNormal="100" workbookViewId="0">
      <selection activeCell="G37" sqref="G37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5" t="s">
        <v>111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1" t="s">
        <v>27</v>
      </c>
      <c r="B3" s="112" t="s">
        <v>0</v>
      </c>
      <c r="C3" s="113" t="s">
        <v>1</v>
      </c>
      <c r="D3" s="114" t="s">
        <v>28</v>
      </c>
      <c r="E3" s="111" t="s">
        <v>25</v>
      </c>
      <c r="F3" s="113" t="s">
        <v>2</v>
      </c>
      <c r="G3" s="113" t="s">
        <v>28</v>
      </c>
      <c r="H3" s="113" t="s">
        <v>25</v>
      </c>
      <c r="I3" s="113" t="s">
        <v>3</v>
      </c>
      <c r="J3" s="113" t="s">
        <v>28</v>
      </c>
      <c r="K3" s="113" t="s">
        <v>25</v>
      </c>
      <c r="L3" s="113" t="s">
        <v>3</v>
      </c>
      <c r="M3" s="113" t="s">
        <v>28</v>
      </c>
      <c r="N3" s="113" t="s">
        <v>25</v>
      </c>
      <c r="O3" s="113" t="s">
        <v>3</v>
      </c>
      <c r="P3" s="113" t="s">
        <v>28</v>
      </c>
      <c r="Q3" s="113" t="s">
        <v>25</v>
      </c>
      <c r="R3" s="114" t="s">
        <v>4</v>
      </c>
      <c r="S3" s="113" t="s">
        <v>28</v>
      </c>
      <c r="T3" s="113" t="s">
        <v>25</v>
      </c>
      <c r="U3" s="113" t="s">
        <v>26</v>
      </c>
      <c r="V3" s="115" t="s">
        <v>5</v>
      </c>
      <c r="W3" s="113" t="s">
        <v>23</v>
      </c>
      <c r="X3" s="116" t="s">
        <v>24</v>
      </c>
      <c r="Y3" s="3"/>
    </row>
    <row r="4" spans="1:30" ht="13.5" customHeight="1">
      <c r="A4" s="117">
        <v>1</v>
      </c>
      <c r="B4" s="224"/>
      <c r="C4" s="72" t="str">
        <f>菜單!A11</f>
        <v>白飯</v>
      </c>
      <c r="D4" s="40" t="s">
        <v>51</v>
      </c>
      <c r="E4" s="41"/>
      <c r="F4" s="72" t="str">
        <f>菜單!A12</f>
        <v>壽喜燒</v>
      </c>
      <c r="G4" s="39" t="s">
        <v>54</v>
      </c>
      <c r="H4" s="39"/>
      <c r="I4" s="72" t="str">
        <f>菜單!A13</f>
        <v>豆腐肉燥</v>
      </c>
      <c r="J4" s="39" t="s">
        <v>29</v>
      </c>
      <c r="K4" s="39"/>
      <c r="L4" s="72" t="str">
        <f>菜單!A14</f>
        <v>薯餅(加)</v>
      </c>
      <c r="M4" s="42" t="s">
        <v>180</v>
      </c>
      <c r="N4" s="42"/>
      <c r="O4" s="72" t="str">
        <f>菜單!A15</f>
        <v>淺色蔬菜</v>
      </c>
      <c r="P4" s="39" t="s">
        <v>52</v>
      </c>
      <c r="Q4" s="39"/>
      <c r="R4" s="72" t="str">
        <f>菜單!A16</f>
        <v>冬瓜雞湯</v>
      </c>
      <c r="S4" s="42" t="s">
        <v>54</v>
      </c>
      <c r="T4" s="42"/>
      <c r="U4" s="218" t="s">
        <v>30</v>
      </c>
      <c r="V4" s="31" t="s">
        <v>6</v>
      </c>
      <c r="W4" s="32" t="s">
        <v>31</v>
      </c>
      <c r="X4" s="118">
        <v>5.7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9" t="s">
        <v>7</v>
      </c>
      <c r="B5" s="225"/>
      <c r="C5" s="78" t="s">
        <v>201</v>
      </c>
      <c r="D5" s="154"/>
      <c r="E5" s="82">
        <v>110</v>
      </c>
      <c r="F5" s="78" t="s">
        <v>207</v>
      </c>
      <c r="G5" s="91"/>
      <c r="H5" s="91">
        <v>60</v>
      </c>
      <c r="I5" s="77" t="s">
        <v>92</v>
      </c>
      <c r="J5" s="91"/>
      <c r="K5" s="91">
        <v>40</v>
      </c>
      <c r="L5" s="78" t="s">
        <v>194</v>
      </c>
      <c r="M5" s="13"/>
      <c r="N5" s="13">
        <v>40</v>
      </c>
      <c r="O5" s="10" t="s">
        <v>308</v>
      </c>
      <c r="P5" s="10"/>
      <c r="Q5" s="10">
        <v>100</v>
      </c>
      <c r="R5" s="79" t="s">
        <v>231</v>
      </c>
      <c r="S5" s="102"/>
      <c r="T5" s="91">
        <v>20</v>
      </c>
      <c r="U5" s="219"/>
      <c r="V5" s="33">
        <f>X4*15+X6*5+10</f>
        <v>109.5</v>
      </c>
      <c r="W5" s="23" t="s">
        <v>32</v>
      </c>
      <c r="X5" s="120">
        <v>3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19">
        <v>9</v>
      </c>
      <c r="B6" s="225"/>
      <c r="C6" s="10"/>
      <c r="D6" s="13"/>
      <c r="E6" s="13"/>
      <c r="F6" s="78" t="s">
        <v>77</v>
      </c>
      <c r="G6" s="102"/>
      <c r="H6" s="91">
        <v>10</v>
      </c>
      <c r="I6" s="78" t="s">
        <v>80</v>
      </c>
      <c r="J6" s="91"/>
      <c r="K6" s="91">
        <v>20</v>
      </c>
      <c r="L6" s="78"/>
      <c r="M6" s="13"/>
      <c r="N6" s="13"/>
      <c r="O6" s="10"/>
      <c r="P6" s="10"/>
      <c r="Q6" s="10"/>
      <c r="R6" s="78" t="s">
        <v>232</v>
      </c>
      <c r="S6" s="93"/>
      <c r="T6" s="91">
        <v>10</v>
      </c>
      <c r="U6" s="219"/>
      <c r="V6" s="34" t="s">
        <v>8</v>
      </c>
      <c r="W6" s="23" t="s">
        <v>33</v>
      </c>
      <c r="X6" s="120">
        <v>2.8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9" t="s">
        <v>9</v>
      </c>
      <c r="B7" s="225"/>
      <c r="C7" s="17"/>
      <c r="D7" s="19"/>
      <c r="E7" s="12"/>
      <c r="F7" s="78" t="s">
        <v>262</v>
      </c>
      <c r="G7" s="103"/>
      <c r="H7" s="104">
        <v>10</v>
      </c>
      <c r="I7" s="10"/>
      <c r="J7" s="13"/>
      <c r="K7" s="13"/>
      <c r="L7" s="78"/>
      <c r="M7" s="13"/>
      <c r="N7" s="13"/>
      <c r="O7" s="10"/>
      <c r="P7" s="17"/>
      <c r="Q7" s="10"/>
      <c r="R7" s="78"/>
      <c r="S7" s="92"/>
      <c r="T7" s="91"/>
      <c r="U7" s="219"/>
      <c r="V7" s="33">
        <f>X5*5+X7*5</f>
        <v>27.5</v>
      </c>
      <c r="W7" s="23" t="s">
        <v>34</v>
      </c>
      <c r="X7" s="120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1" t="s">
        <v>57</v>
      </c>
      <c r="B8" s="225"/>
      <c r="C8" s="17"/>
      <c r="D8" s="19"/>
      <c r="E8" s="12"/>
      <c r="F8" s="78" t="s">
        <v>263</v>
      </c>
      <c r="G8" s="92"/>
      <c r="H8" s="91">
        <v>20</v>
      </c>
      <c r="I8" s="78"/>
      <c r="J8" s="105"/>
      <c r="K8" s="13"/>
      <c r="L8" s="78"/>
      <c r="M8" s="17"/>
      <c r="N8" s="13"/>
      <c r="O8" s="10"/>
      <c r="P8" s="17"/>
      <c r="Q8" s="10"/>
      <c r="R8" s="78"/>
      <c r="S8" s="92"/>
      <c r="T8" s="91"/>
      <c r="U8" s="219"/>
      <c r="V8" s="34" t="s">
        <v>10</v>
      </c>
      <c r="W8" s="23" t="s">
        <v>35</v>
      </c>
      <c r="X8" s="120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3"/>
      <c r="B9" s="226"/>
      <c r="C9" s="17"/>
      <c r="D9" s="19"/>
      <c r="E9" s="12"/>
      <c r="F9" s="10"/>
      <c r="G9" s="17"/>
      <c r="H9" s="13"/>
      <c r="I9" s="77"/>
      <c r="J9" s="22"/>
      <c r="K9" s="23"/>
      <c r="L9" s="77"/>
      <c r="M9" s="17"/>
      <c r="N9" s="13"/>
      <c r="O9" s="10"/>
      <c r="P9" s="17"/>
      <c r="Q9" s="10"/>
      <c r="R9" s="10"/>
      <c r="S9" s="17"/>
      <c r="T9" s="13"/>
      <c r="U9" s="219"/>
      <c r="V9" s="33">
        <f>X4*2+X5*7+X6</f>
        <v>35.199999999999996</v>
      </c>
      <c r="W9" s="35" t="s">
        <v>36</v>
      </c>
      <c r="X9" s="121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58</v>
      </c>
      <c r="B10" s="18"/>
      <c r="C10" s="17"/>
      <c r="D10" s="19"/>
      <c r="E10" s="12"/>
      <c r="F10" s="10"/>
      <c r="G10" s="17"/>
      <c r="H10" s="13"/>
      <c r="I10" s="10"/>
      <c r="J10" s="105"/>
      <c r="K10" s="13"/>
      <c r="L10" s="10"/>
      <c r="M10" s="105"/>
      <c r="N10" s="10"/>
      <c r="O10" s="10"/>
      <c r="P10" s="17"/>
      <c r="Q10" s="10"/>
      <c r="R10" s="10"/>
      <c r="S10" s="17"/>
      <c r="T10" s="13"/>
      <c r="U10" s="219"/>
      <c r="V10" s="34" t="s">
        <v>11</v>
      </c>
      <c r="W10" s="21"/>
      <c r="X10" s="120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6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20"/>
      <c r="V11" s="36">
        <f>V5*4+V7*9+V9*4</f>
        <v>826.3</v>
      </c>
      <c r="W11" s="37"/>
      <c r="X11" s="122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7">
        <v>1</v>
      </c>
      <c r="B12" s="226"/>
      <c r="C12" s="72" t="str">
        <f>菜單!E11</f>
        <v>胚芽飯</v>
      </c>
      <c r="D12" s="39" t="s">
        <v>51</v>
      </c>
      <c r="E12" s="39"/>
      <c r="F12" s="72" t="str">
        <f>菜單!E12</f>
        <v>香菇雞</v>
      </c>
      <c r="G12" s="39" t="s">
        <v>63</v>
      </c>
      <c r="H12" s="39"/>
      <c r="I12" s="72" t="str">
        <f>菜單!E13</f>
        <v>香腸(加)</v>
      </c>
      <c r="J12" s="42" t="s">
        <v>180</v>
      </c>
      <c r="K12" s="42"/>
      <c r="L12" s="72" t="str">
        <f>菜單!E14</f>
        <v>高麗炒河粉</v>
      </c>
      <c r="M12" s="39" t="s">
        <v>52</v>
      </c>
      <c r="N12" s="39"/>
      <c r="O12" s="72" t="str">
        <f>菜單!E15</f>
        <v>深色蔬菜</v>
      </c>
      <c r="P12" s="42" t="s">
        <v>55</v>
      </c>
      <c r="Q12" s="42"/>
      <c r="R12" s="106" t="str">
        <f>菜單!E16</f>
        <v>味噌豆腐湯(豆)</v>
      </c>
      <c r="S12" s="42" t="s">
        <v>82</v>
      </c>
      <c r="T12" s="42"/>
      <c r="U12" s="218" t="s">
        <v>30</v>
      </c>
      <c r="V12" s="31" t="s">
        <v>6</v>
      </c>
      <c r="W12" s="32" t="s">
        <v>31</v>
      </c>
      <c r="X12" s="118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19" t="s">
        <v>7</v>
      </c>
      <c r="B13" s="217"/>
      <c r="C13" s="78" t="s">
        <v>203</v>
      </c>
      <c r="D13" s="93"/>
      <c r="E13" s="91">
        <v>40</v>
      </c>
      <c r="F13" s="77" t="s">
        <v>264</v>
      </c>
      <c r="G13" s="93"/>
      <c r="H13" s="91">
        <v>60</v>
      </c>
      <c r="I13" s="78" t="s">
        <v>195</v>
      </c>
      <c r="J13" s="53"/>
      <c r="K13" s="13">
        <v>40</v>
      </c>
      <c r="L13" s="78" t="s">
        <v>266</v>
      </c>
      <c r="M13" s="91"/>
      <c r="N13" s="91">
        <v>10</v>
      </c>
      <c r="O13" s="10" t="s">
        <v>292</v>
      </c>
      <c r="P13" s="10"/>
      <c r="Q13" s="10">
        <v>100</v>
      </c>
      <c r="R13" s="78" t="s">
        <v>92</v>
      </c>
      <c r="S13" s="104"/>
      <c r="T13" s="104">
        <v>20</v>
      </c>
      <c r="U13" s="219"/>
      <c r="V13" s="33">
        <f>X12*15+X14*5+10</f>
        <v>107.5</v>
      </c>
      <c r="W13" s="23" t="s">
        <v>32</v>
      </c>
      <c r="X13" s="120">
        <v>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19">
        <v>10</v>
      </c>
      <c r="B14" s="217"/>
      <c r="C14" s="78" t="s">
        <v>201</v>
      </c>
      <c r="D14" s="93"/>
      <c r="E14" s="91">
        <v>70</v>
      </c>
      <c r="F14" s="78" t="s">
        <v>215</v>
      </c>
      <c r="G14" s="93"/>
      <c r="H14" s="91">
        <v>10</v>
      </c>
      <c r="I14" s="78"/>
      <c r="J14" s="53"/>
      <c r="K14" s="13"/>
      <c r="L14" s="80" t="s">
        <v>267</v>
      </c>
      <c r="M14" s="91"/>
      <c r="N14" s="91">
        <v>20</v>
      </c>
      <c r="O14" s="10"/>
      <c r="P14" s="10"/>
      <c r="Q14" s="10"/>
      <c r="R14" s="78" t="s">
        <v>233</v>
      </c>
      <c r="S14" s="104"/>
      <c r="T14" s="104">
        <v>2</v>
      </c>
      <c r="U14" s="219"/>
      <c r="V14" s="34" t="s">
        <v>8</v>
      </c>
      <c r="W14" s="23" t="s">
        <v>33</v>
      </c>
      <c r="X14" s="120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19" t="s">
        <v>9</v>
      </c>
      <c r="B15" s="217"/>
      <c r="C15" s="17"/>
      <c r="D15" s="58"/>
      <c r="E15" s="12"/>
      <c r="F15" s="78" t="s">
        <v>74</v>
      </c>
      <c r="G15" s="91"/>
      <c r="H15" s="91">
        <v>10</v>
      </c>
      <c r="I15" s="78"/>
      <c r="J15" s="53"/>
      <c r="K15" s="13"/>
      <c r="L15" s="78" t="s">
        <v>251</v>
      </c>
      <c r="M15" s="91"/>
      <c r="N15" s="91">
        <v>10</v>
      </c>
      <c r="O15" s="10"/>
      <c r="P15" s="17"/>
      <c r="Q15" s="10"/>
      <c r="R15" s="78" t="s">
        <v>234</v>
      </c>
      <c r="S15" s="91"/>
      <c r="T15" s="91">
        <v>5</v>
      </c>
      <c r="U15" s="219"/>
      <c r="V15" s="33">
        <f>X13*5+X15*5</f>
        <v>22.5</v>
      </c>
      <c r="W15" s="23" t="s">
        <v>34</v>
      </c>
      <c r="X15" s="120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2" customHeight="1">
      <c r="A16" s="221" t="s">
        <v>59</v>
      </c>
      <c r="B16" s="217"/>
      <c r="C16" s="10"/>
      <c r="D16" s="58"/>
      <c r="E16" s="38"/>
      <c r="F16" s="78" t="s">
        <v>265</v>
      </c>
      <c r="G16" s="91"/>
      <c r="H16" s="91">
        <v>10</v>
      </c>
      <c r="I16" s="78"/>
      <c r="J16" s="53"/>
      <c r="K16" s="13"/>
      <c r="L16" s="78" t="s">
        <v>227</v>
      </c>
      <c r="M16" s="91"/>
      <c r="N16" s="91">
        <v>10</v>
      </c>
      <c r="O16" s="10"/>
      <c r="P16" s="17"/>
      <c r="Q16" s="10"/>
      <c r="R16" s="10"/>
      <c r="S16" s="53"/>
      <c r="T16" s="53"/>
      <c r="U16" s="219"/>
      <c r="V16" s="34" t="s">
        <v>10</v>
      </c>
      <c r="W16" s="23" t="s">
        <v>35</v>
      </c>
      <c r="X16" s="120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1"/>
      <c r="B17" s="217"/>
      <c r="C17" s="17"/>
      <c r="D17" s="19"/>
      <c r="E17" s="12"/>
      <c r="F17" s="10"/>
      <c r="G17" s="17"/>
      <c r="H17" s="13"/>
      <c r="I17" s="78"/>
      <c r="J17" s="22"/>
      <c r="K17" s="23"/>
      <c r="L17" s="164"/>
      <c r="M17" s="103"/>
      <c r="N17" s="104"/>
      <c r="O17" s="10"/>
      <c r="P17" s="17"/>
      <c r="Q17" s="10"/>
      <c r="R17" s="10"/>
      <c r="S17" s="53"/>
      <c r="T17" s="53"/>
      <c r="U17" s="219"/>
      <c r="V17" s="33">
        <f>X12*2+X13*7+X14</f>
        <v>27.700000000000003</v>
      </c>
      <c r="W17" s="35" t="s">
        <v>36</v>
      </c>
      <c r="X17" s="121"/>
      <c r="Y17" s="2" t="s">
        <v>21</v>
      </c>
      <c r="Z17" s="3">
        <v>1</v>
      </c>
      <c r="AC17" s="2">
        <f>Z17*15</f>
        <v>15</v>
      </c>
    </row>
    <row r="18" spans="1:30" ht="13.5" customHeight="1">
      <c r="A18" s="75" t="s">
        <v>58</v>
      </c>
      <c r="B18" s="18"/>
      <c r="C18" s="17"/>
      <c r="D18" s="19"/>
      <c r="E18" s="12"/>
      <c r="F18" s="10"/>
      <c r="G18" s="17"/>
      <c r="H18" s="13"/>
      <c r="I18" s="10"/>
      <c r="J18" s="105"/>
      <c r="K18" s="10"/>
      <c r="L18" s="10"/>
      <c r="M18" s="105"/>
      <c r="N18" s="13"/>
      <c r="O18" s="10"/>
      <c r="P18" s="17"/>
      <c r="Q18" s="10"/>
      <c r="R18" s="10"/>
      <c r="S18" s="53"/>
      <c r="T18" s="53"/>
      <c r="U18" s="219"/>
      <c r="V18" s="34" t="s">
        <v>11</v>
      </c>
      <c r="W18" s="21"/>
      <c r="X18" s="120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23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53"/>
      <c r="T19" s="53"/>
      <c r="U19" s="220"/>
      <c r="V19" s="36">
        <f>V13*4+V15*9+V17*4</f>
        <v>743.3</v>
      </c>
      <c r="W19" s="37"/>
      <c r="X19" s="122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17">
        <v>1</v>
      </c>
      <c r="B20" s="217"/>
      <c r="C20" s="72" t="str">
        <f>菜單!I11</f>
        <v>白飯</v>
      </c>
      <c r="D20" s="40" t="s">
        <v>114</v>
      </c>
      <c r="E20" s="41"/>
      <c r="F20" s="72" t="str">
        <f>菜單!I12</f>
        <v>洋芋咕咾肉</v>
      </c>
      <c r="G20" s="42" t="s">
        <v>106</v>
      </c>
      <c r="H20" s="42"/>
      <c r="I20" s="72" t="str">
        <f>菜單!I13</f>
        <v>滷蛋</v>
      </c>
      <c r="J20" s="39" t="s">
        <v>29</v>
      </c>
      <c r="K20" s="39"/>
      <c r="L20" s="72" t="str">
        <f>菜單!I14</f>
        <v>砂鍋白菜滷(豆)</v>
      </c>
      <c r="M20" s="39" t="s">
        <v>54</v>
      </c>
      <c r="N20" s="39"/>
      <c r="O20" s="72" t="str">
        <f>菜單!I15</f>
        <v>深色蔬菜</v>
      </c>
      <c r="P20" s="39" t="s">
        <v>52</v>
      </c>
      <c r="Q20" s="39"/>
      <c r="R20" s="72" t="str">
        <f>菜單!I16</f>
        <v>玉米三鮮湯</v>
      </c>
      <c r="S20" s="42" t="s">
        <v>82</v>
      </c>
      <c r="T20" s="42"/>
      <c r="U20" s="218" t="s">
        <v>30</v>
      </c>
      <c r="V20" s="31" t="s">
        <v>6</v>
      </c>
      <c r="W20" s="32" t="s">
        <v>31</v>
      </c>
      <c r="X20" s="118">
        <v>6.1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19" t="s">
        <v>7</v>
      </c>
      <c r="B21" s="217"/>
      <c r="C21" s="78" t="s">
        <v>201</v>
      </c>
      <c r="D21" s="154"/>
      <c r="E21" s="82">
        <v>110</v>
      </c>
      <c r="F21" s="78" t="s">
        <v>251</v>
      </c>
      <c r="G21" s="91"/>
      <c r="H21" s="91">
        <v>60</v>
      </c>
      <c r="I21" s="10" t="s">
        <v>192</v>
      </c>
      <c r="J21" s="13"/>
      <c r="K21" s="13">
        <v>50</v>
      </c>
      <c r="L21" s="77" t="s">
        <v>269</v>
      </c>
      <c r="M21" s="104"/>
      <c r="N21" s="91">
        <v>30</v>
      </c>
      <c r="O21" s="10" t="s">
        <v>292</v>
      </c>
      <c r="P21" s="10"/>
      <c r="Q21" s="10">
        <v>100</v>
      </c>
      <c r="R21" s="78" t="s">
        <v>235</v>
      </c>
      <c r="S21" s="91"/>
      <c r="T21" s="91">
        <v>10</v>
      </c>
      <c r="U21" s="219"/>
      <c r="V21" s="33">
        <f>X20*15+X22*5+10</f>
        <v>111.5</v>
      </c>
      <c r="W21" s="23" t="s">
        <v>32</v>
      </c>
      <c r="X21" s="120">
        <v>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19">
        <v>11</v>
      </c>
      <c r="B22" s="217"/>
      <c r="C22" s="78"/>
      <c r="D22" s="11"/>
      <c r="E22" s="38"/>
      <c r="F22" s="78" t="s">
        <v>268</v>
      </c>
      <c r="G22" s="102"/>
      <c r="H22" s="91">
        <v>20</v>
      </c>
      <c r="I22" s="10"/>
      <c r="J22" s="13"/>
      <c r="K22" s="13"/>
      <c r="L22" s="78" t="s">
        <v>211</v>
      </c>
      <c r="M22" s="91"/>
      <c r="N22" s="91">
        <v>10</v>
      </c>
      <c r="O22" s="10"/>
      <c r="P22" s="10"/>
      <c r="Q22" s="10"/>
      <c r="R22" s="78" t="s">
        <v>236</v>
      </c>
      <c r="S22" s="91"/>
      <c r="T22" s="91">
        <v>10</v>
      </c>
      <c r="U22" s="219"/>
      <c r="V22" s="34" t="s">
        <v>8</v>
      </c>
      <c r="W22" s="23" t="s">
        <v>33</v>
      </c>
      <c r="X22" s="120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19" t="s">
        <v>9</v>
      </c>
      <c r="B23" s="217"/>
      <c r="C23" s="78"/>
      <c r="D23" s="11"/>
      <c r="E23" s="38"/>
      <c r="F23" s="78" t="s">
        <v>74</v>
      </c>
      <c r="G23" s="103"/>
      <c r="H23" s="104">
        <v>10</v>
      </c>
      <c r="I23" s="10"/>
      <c r="J23" s="13"/>
      <c r="K23" s="13"/>
      <c r="L23" s="78" t="s">
        <v>259</v>
      </c>
      <c r="M23" s="91"/>
      <c r="N23" s="91">
        <v>5</v>
      </c>
      <c r="O23" s="10"/>
      <c r="P23" s="17"/>
      <c r="Q23" s="10"/>
      <c r="R23" s="78" t="s">
        <v>237</v>
      </c>
      <c r="S23" s="91"/>
      <c r="T23" s="91">
        <v>10</v>
      </c>
      <c r="U23" s="219"/>
      <c r="V23" s="33">
        <f>X21*5+X23*5</f>
        <v>22.5</v>
      </c>
      <c r="W23" s="23" t="s">
        <v>34</v>
      </c>
      <c r="X23" s="120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21" t="s">
        <v>60</v>
      </c>
      <c r="B24" s="217"/>
      <c r="C24" s="78"/>
      <c r="D24" s="11"/>
      <c r="E24" s="38"/>
      <c r="F24" s="78" t="s">
        <v>77</v>
      </c>
      <c r="G24" s="92"/>
      <c r="H24" s="91">
        <v>10</v>
      </c>
      <c r="I24" s="10"/>
      <c r="J24" s="105"/>
      <c r="K24" s="13"/>
      <c r="L24" s="78" t="s">
        <v>270</v>
      </c>
      <c r="M24" s="96"/>
      <c r="N24" s="91">
        <v>5</v>
      </c>
      <c r="O24" s="10"/>
      <c r="P24" s="17"/>
      <c r="Q24" s="10"/>
      <c r="R24" s="78" t="s">
        <v>300</v>
      </c>
      <c r="S24" s="17"/>
      <c r="T24" s="13">
        <v>5</v>
      </c>
      <c r="U24" s="219"/>
      <c r="V24" s="34" t="s">
        <v>10</v>
      </c>
      <c r="W24" s="23" t="s">
        <v>35</v>
      </c>
      <c r="X24" s="120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21"/>
      <c r="B25" s="217"/>
      <c r="C25" s="10"/>
      <c r="D25" s="19"/>
      <c r="E25" s="38"/>
      <c r="F25" s="10"/>
      <c r="G25" s="17"/>
      <c r="H25" s="13"/>
      <c r="I25" s="10"/>
      <c r="J25" s="105"/>
      <c r="K25" s="13"/>
      <c r="L25" s="78" t="s">
        <v>83</v>
      </c>
      <c r="M25" s="96"/>
      <c r="N25" s="91">
        <v>10</v>
      </c>
      <c r="O25" s="10"/>
      <c r="P25" s="17"/>
      <c r="Q25" s="10"/>
      <c r="R25" s="10"/>
      <c r="S25" s="17"/>
      <c r="T25" s="13"/>
      <c r="U25" s="219"/>
      <c r="V25" s="33">
        <f>X20*2+X21*7+X22</f>
        <v>28.2</v>
      </c>
      <c r="W25" s="35" t="s">
        <v>36</v>
      </c>
      <c r="X25" s="121"/>
      <c r="Y25" s="2" t="s">
        <v>21</v>
      </c>
      <c r="AC25" s="2">
        <f>Z25*15</f>
        <v>0</v>
      </c>
    </row>
    <row r="26" spans="1:30" ht="13.5" customHeight="1">
      <c r="A26" s="75" t="s">
        <v>58</v>
      </c>
      <c r="B26" s="18"/>
      <c r="C26" s="82"/>
      <c r="D26" s="54"/>
      <c r="E26" s="86"/>
      <c r="F26" s="10"/>
      <c r="G26" s="17"/>
      <c r="H26" s="13"/>
      <c r="I26" s="10"/>
      <c r="J26" s="105"/>
      <c r="K26" s="10"/>
      <c r="L26" s="10"/>
      <c r="M26" s="105"/>
      <c r="N26" s="10"/>
      <c r="O26" s="10"/>
      <c r="P26" s="17"/>
      <c r="Q26" s="10"/>
      <c r="R26" s="10"/>
      <c r="S26" s="17"/>
      <c r="T26" s="13"/>
      <c r="U26" s="219"/>
      <c r="V26" s="34" t="s">
        <v>11</v>
      </c>
      <c r="W26" s="21"/>
      <c r="X26" s="120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>
      <c r="A27" s="123"/>
      <c r="B27" s="61"/>
      <c r="C27" s="87"/>
      <c r="D27" s="88"/>
      <c r="E27" s="89"/>
      <c r="F27" s="10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20"/>
      <c r="V27" s="36">
        <f>V21*4+V23*9+V25*4</f>
        <v>761.3</v>
      </c>
      <c r="W27" s="37"/>
      <c r="X27" s="122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17">
        <v>1</v>
      </c>
      <c r="B28" s="227"/>
      <c r="C28" s="72" t="str">
        <f>菜單!M11</f>
        <v>地瓜飯</v>
      </c>
      <c r="D28" s="73" t="s">
        <v>78</v>
      </c>
      <c r="E28" s="74"/>
      <c r="F28" s="90" t="str">
        <f>菜單!M12</f>
        <v>麻油雞</v>
      </c>
      <c r="G28" s="39" t="s">
        <v>70</v>
      </c>
      <c r="H28" s="39"/>
      <c r="I28" s="90" t="str">
        <f>菜單!M13</f>
        <v>鮪魚玉米炒蛋(海)</v>
      </c>
      <c r="J28" s="39" t="s">
        <v>107</v>
      </c>
      <c r="K28" s="39"/>
      <c r="L28" s="72" t="str">
        <f>菜單!M14</f>
        <v>椒鹽蘿蔔糕(冷)</v>
      </c>
      <c r="M28" s="42" t="s">
        <v>184</v>
      </c>
      <c r="N28" s="42"/>
      <c r="O28" s="72" t="str">
        <f>菜單!M15</f>
        <v>深色蔬菜</v>
      </c>
      <c r="P28" s="39" t="s">
        <v>52</v>
      </c>
      <c r="Q28" s="39"/>
      <c r="R28" s="90" t="str">
        <f>菜單!M16</f>
        <v>酸辣湯(豆)</v>
      </c>
      <c r="S28" s="42" t="s">
        <v>82</v>
      </c>
      <c r="T28" s="42"/>
      <c r="U28" s="218" t="s">
        <v>30</v>
      </c>
      <c r="V28" s="31" t="s">
        <v>6</v>
      </c>
      <c r="W28" s="32" t="s">
        <v>31</v>
      </c>
      <c r="X28" s="118">
        <v>5.8</v>
      </c>
      <c r="Y28" s="108" t="s">
        <v>49</v>
      </c>
      <c r="Z28" s="55" t="s">
        <v>50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19" t="s">
        <v>7</v>
      </c>
      <c r="B29" s="217"/>
      <c r="C29" s="78" t="s">
        <v>204</v>
      </c>
      <c r="D29" s="93"/>
      <c r="E29" s="91">
        <v>55</v>
      </c>
      <c r="F29" s="77" t="s">
        <v>252</v>
      </c>
      <c r="G29" s="91"/>
      <c r="H29" s="91">
        <v>60</v>
      </c>
      <c r="I29" s="144" t="s">
        <v>271</v>
      </c>
      <c r="J29" s="140"/>
      <c r="K29" s="91">
        <v>40</v>
      </c>
      <c r="L29" s="78" t="s">
        <v>196</v>
      </c>
      <c r="M29" s="53"/>
      <c r="N29" s="13">
        <v>40</v>
      </c>
      <c r="O29" s="10" t="s">
        <v>292</v>
      </c>
      <c r="P29" s="10"/>
      <c r="Q29" s="10">
        <v>100</v>
      </c>
      <c r="R29" s="78" t="s">
        <v>84</v>
      </c>
      <c r="S29" s="91" t="s">
        <v>97</v>
      </c>
      <c r="T29" s="91">
        <v>10</v>
      </c>
      <c r="U29" s="219"/>
      <c r="V29" s="33">
        <f>X28*15+X30*5+10</f>
        <v>106.5</v>
      </c>
      <c r="W29" s="23" t="s">
        <v>32</v>
      </c>
      <c r="X29" s="120">
        <v>3.1</v>
      </c>
      <c r="Y29" s="108">
        <f>V31*9/V35*100</f>
        <v>31.899555448756463</v>
      </c>
      <c r="Z29" s="55">
        <f>V33*4/V35*100</f>
        <v>16.916977051543913</v>
      </c>
      <c r="AA29" s="3">
        <f>Z29*2</f>
        <v>33.833954103087827</v>
      </c>
      <c r="AB29" s="3"/>
      <c r="AC29" s="3">
        <f>Z29*15</f>
        <v>253.7546557731587</v>
      </c>
      <c r="AD29" s="3">
        <f>AA29*4+AC29*4</f>
        <v>1150.3544395049862</v>
      </c>
    </row>
    <row r="30" spans="1:30" ht="13.5" customHeight="1">
      <c r="A30" s="119">
        <v>12</v>
      </c>
      <c r="B30" s="217"/>
      <c r="C30" s="78" t="s">
        <v>71</v>
      </c>
      <c r="D30" s="93"/>
      <c r="E30" s="91">
        <v>90</v>
      </c>
      <c r="F30" s="78" t="s">
        <v>275</v>
      </c>
      <c r="G30" s="93"/>
      <c r="H30" s="91">
        <v>20</v>
      </c>
      <c r="I30" s="145" t="s">
        <v>237</v>
      </c>
      <c r="J30" s="140"/>
      <c r="K30" s="91">
        <v>10</v>
      </c>
      <c r="L30" s="78"/>
      <c r="M30" s="53"/>
      <c r="N30" s="13"/>
      <c r="O30" s="10"/>
      <c r="P30" s="10"/>
      <c r="Q30" s="10"/>
      <c r="R30" s="78" t="s">
        <v>238</v>
      </c>
      <c r="S30" s="91"/>
      <c r="T30" s="91">
        <v>20</v>
      </c>
      <c r="U30" s="219"/>
      <c r="V30" s="34" t="s">
        <v>8</v>
      </c>
      <c r="W30" s="23" t="s">
        <v>33</v>
      </c>
      <c r="X30" s="120">
        <v>1.9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19" t="s">
        <v>9</v>
      </c>
      <c r="B31" s="217"/>
      <c r="C31" s="10"/>
      <c r="D31" s="58"/>
      <c r="E31" s="12"/>
      <c r="F31" s="78" t="s">
        <v>297</v>
      </c>
      <c r="G31" s="96"/>
      <c r="H31" s="91">
        <v>1</v>
      </c>
      <c r="I31" s="145" t="s">
        <v>74</v>
      </c>
      <c r="J31" s="140"/>
      <c r="K31" s="91">
        <v>20</v>
      </c>
      <c r="L31" s="78"/>
      <c r="M31" s="53"/>
      <c r="N31" s="13"/>
      <c r="O31" s="10"/>
      <c r="P31" s="17"/>
      <c r="Q31" s="10"/>
      <c r="R31" s="78" t="s">
        <v>239</v>
      </c>
      <c r="S31" s="92"/>
      <c r="T31" s="91">
        <v>10</v>
      </c>
      <c r="U31" s="219"/>
      <c r="V31" s="33">
        <f>X29*5+X31*5</f>
        <v>29.5</v>
      </c>
      <c r="W31" s="23" t="s">
        <v>34</v>
      </c>
      <c r="X31" s="120">
        <v>2.8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21" t="s">
        <v>61</v>
      </c>
      <c r="B32" s="217"/>
      <c r="C32" s="17"/>
      <c r="D32" s="19"/>
      <c r="E32" s="12"/>
      <c r="F32" s="78"/>
      <c r="G32" s="92"/>
      <c r="H32" s="101"/>
      <c r="I32" s="145" t="s">
        <v>85</v>
      </c>
      <c r="J32" s="140"/>
      <c r="K32" s="91">
        <v>20</v>
      </c>
      <c r="L32" s="78"/>
      <c r="M32" s="53"/>
      <c r="N32" s="13"/>
      <c r="O32" s="10"/>
      <c r="P32" s="17"/>
      <c r="Q32" s="10"/>
      <c r="R32" s="78" t="s">
        <v>240</v>
      </c>
      <c r="S32" s="92"/>
      <c r="T32" s="91">
        <v>2</v>
      </c>
      <c r="U32" s="219"/>
      <c r="V32" s="34" t="s">
        <v>10</v>
      </c>
      <c r="W32" s="23" t="s">
        <v>35</v>
      </c>
      <c r="X32" s="120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5" ht="13.5" customHeight="1">
      <c r="A33" s="221"/>
      <c r="B33" s="217"/>
      <c r="C33" s="17"/>
      <c r="D33" s="19"/>
      <c r="E33" s="12"/>
      <c r="F33" s="136"/>
      <c r="G33" s="17"/>
      <c r="H33" s="128"/>
      <c r="I33" s="145"/>
      <c r="J33" s="141"/>
      <c r="K33" s="91"/>
      <c r="L33" s="10"/>
      <c r="M33" s="53"/>
      <c r="N33" s="13"/>
      <c r="O33" s="10"/>
      <c r="P33" s="17"/>
      <c r="Q33" s="10"/>
      <c r="R33" s="78" t="s">
        <v>241</v>
      </c>
      <c r="S33" s="92"/>
      <c r="T33" s="91">
        <v>2</v>
      </c>
      <c r="U33" s="219"/>
      <c r="V33" s="33">
        <f>X28*2+X29*7+X30</f>
        <v>35.199999999999996</v>
      </c>
      <c r="W33" s="35" t="s">
        <v>36</v>
      </c>
      <c r="X33" s="121"/>
      <c r="Y33" s="29"/>
      <c r="Z33" s="29"/>
      <c r="AC33" s="2">
        <f>Z33*15</f>
        <v>0</v>
      </c>
    </row>
    <row r="34" spans="1:35" ht="13.5" customHeight="1">
      <c r="A34" s="75" t="s">
        <v>58</v>
      </c>
      <c r="B34" s="18"/>
      <c r="C34" s="17"/>
      <c r="D34" s="19"/>
      <c r="E34" s="12"/>
      <c r="F34" s="70"/>
      <c r="G34" s="17"/>
      <c r="H34" s="128"/>
      <c r="I34" s="146"/>
      <c r="J34" s="142"/>
      <c r="K34" s="13"/>
      <c r="L34" s="10"/>
      <c r="M34" s="53"/>
      <c r="N34" s="10"/>
      <c r="O34" s="10"/>
      <c r="P34" s="17"/>
      <c r="Q34" s="10"/>
      <c r="R34" s="78"/>
      <c r="S34" s="17"/>
      <c r="T34" s="13"/>
      <c r="U34" s="219"/>
      <c r="V34" s="34" t="s">
        <v>11</v>
      </c>
      <c r="W34" s="21"/>
      <c r="X34" s="120"/>
      <c r="Y34" s="109" t="s">
        <v>47</v>
      </c>
      <c r="Z34" s="56" t="s">
        <v>48</v>
      </c>
      <c r="AA34" s="2">
        <f>SUM(AA29:AA33)</f>
        <v>33.833954103087827</v>
      </c>
      <c r="AB34" s="2">
        <f>SUM(AB29:AB33)</f>
        <v>0</v>
      </c>
      <c r="AC34" s="2">
        <f>SUM(AC29:AC33)</f>
        <v>253.7546557731587</v>
      </c>
      <c r="AD34" s="2">
        <f>AA34*4+AB34*9+AC34*4</f>
        <v>1150.3544395049862</v>
      </c>
    </row>
    <row r="35" spans="1:35" ht="13.5" customHeight="1">
      <c r="A35" s="76"/>
      <c r="B35" s="51"/>
      <c r="C35" s="44"/>
      <c r="D35" s="45"/>
      <c r="E35" s="46"/>
      <c r="F35" s="71"/>
      <c r="G35" s="44"/>
      <c r="H35" s="139"/>
      <c r="I35" s="147"/>
      <c r="J35" s="143"/>
      <c r="K35" s="48"/>
      <c r="L35" s="47"/>
      <c r="M35" s="49"/>
      <c r="N35" s="47"/>
      <c r="O35" s="47"/>
      <c r="P35" s="44"/>
      <c r="Q35" s="47"/>
      <c r="R35" s="47"/>
      <c r="S35" s="44"/>
      <c r="T35" s="48"/>
      <c r="U35" s="220"/>
      <c r="V35" s="36">
        <f>V29*4+V31*9+V33*4</f>
        <v>832.3</v>
      </c>
      <c r="W35" s="37"/>
      <c r="X35" s="122"/>
      <c r="Y35" s="110">
        <f>B35+E35+H35+K35+N35+Q35</f>
        <v>0</v>
      </c>
      <c r="Z35" s="57">
        <f>C35+F35+I35+L35+O35+R35</f>
        <v>0</v>
      </c>
      <c r="AA35" s="20">
        <f>AA34*4/AD34</f>
        <v>0.1176470588235294</v>
      </c>
      <c r="AB35" s="20">
        <f>AB34*9/AD34</f>
        <v>0</v>
      </c>
      <c r="AC35" s="20">
        <f>AC34*4/AD34</f>
        <v>0.88235294117647056</v>
      </c>
    </row>
    <row r="36" spans="1:35" ht="13.5" customHeight="1">
      <c r="A36" s="117">
        <v>1</v>
      </c>
      <c r="B36" s="227"/>
      <c r="C36" s="72" t="str">
        <f>菜單!Q11</f>
        <v>古早味炒麵</v>
      </c>
      <c r="D36" s="73" t="s">
        <v>115</v>
      </c>
      <c r="E36" s="74"/>
      <c r="F36" s="72" t="str">
        <f>菜單!Q12</f>
        <v>烤雞翅</v>
      </c>
      <c r="G36" s="39" t="s">
        <v>323</v>
      </c>
      <c r="H36" s="39"/>
      <c r="I36" s="107" t="str">
        <f>菜單!Q13</f>
        <v>奶黃包(冷)</v>
      </c>
      <c r="J36" s="42" t="s">
        <v>51</v>
      </c>
      <c r="K36" s="42"/>
      <c r="L36" s="72" t="str">
        <f>菜單!Q14</f>
        <v>彩椒綠花椰</v>
      </c>
      <c r="M36" s="42" t="s">
        <v>52</v>
      </c>
      <c r="N36" s="42"/>
      <c r="O36" s="72" t="str">
        <f>菜單!Q15</f>
        <v>深色蔬菜</v>
      </c>
      <c r="P36" s="39" t="s">
        <v>52</v>
      </c>
      <c r="Q36" s="39"/>
      <c r="R36" s="72" t="str">
        <f>菜單!Q16</f>
        <v>結頭玉米湯</v>
      </c>
      <c r="S36" s="42" t="s">
        <v>82</v>
      </c>
      <c r="T36" s="42"/>
      <c r="U36" s="218" t="s">
        <v>30</v>
      </c>
      <c r="V36" s="31" t="s">
        <v>6</v>
      </c>
      <c r="W36" s="32" t="s">
        <v>31</v>
      </c>
      <c r="X36" s="118">
        <v>5.8</v>
      </c>
    </row>
    <row r="37" spans="1:35" ht="13.5" customHeight="1">
      <c r="A37" s="119" t="s">
        <v>7</v>
      </c>
      <c r="B37" s="217"/>
      <c r="C37" s="82" t="s">
        <v>210</v>
      </c>
      <c r="D37" s="155"/>
      <c r="E37" s="156">
        <v>165</v>
      </c>
      <c r="F37" s="78" t="s">
        <v>198</v>
      </c>
      <c r="G37" s="53"/>
      <c r="H37" s="13">
        <v>60</v>
      </c>
      <c r="I37" s="78" t="s">
        <v>197</v>
      </c>
      <c r="J37" s="93"/>
      <c r="K37" s="91">
        <v>40</v>
      </c>
      <c r="L37" s="78" t="s">
        <v>333</v>
      </c>
      <c r="M37" s="93"/>
      <c r="N37" s="91">
        <v>40</v>
      </c>
      <c r="O37" s="10" t="s">
        <v>292</v>
      </c>
      <c r="P37" s="10"/>
      <c r="Q37" s="10">
        <v>100</v>
      </c>
      <c r="R37" s="79" t="s">
        <v>242</v>
      </c>
      <c r="S37" s="102"/>
      <c r="T37" s="91">
        <v>20</v>
      </c>
      <c r="U37" s="219"/>
      <c r="V37" s="33">
        <f>X36*15+X38*5+10</f>
        <v>107</v>
      </c>
      <c r="W37" s="23" t="s">
        <v>32</v>
      </c>
      <c r="X37" s="120">
        <v>2.5</v>
      </c>
    </row>
    <row r="38" spans="1:35" ht="13.5" customHeight="1">
      <c r="A38" s="119">
        <v>13</v>
      </c>
      <c r="B38" s="217"/>
      <c r="C38" s="83" t="s">
        <v>212</v>
      </c>
      <c r="D38" s="155"/>
      <c r="E38" s="156">
        <v>20</v>
      </c>
      <c r="F38" s="78"/>
      <c r="G38" s="53"/>
      <c r="H38" s="13"/>
      <c r="I38" s="78"/>
      <c r="J38" s="102"/>
      <c r="K38" s="91"/>
      <c r="L38" s="78" t="s">
        <v>334</v>
      </c>
      <c r="M38" s="96"/>
      <c r="N38" s="91">
        <v>20</v>
      </c>
      <c r="O38" s="10"/>
      <c r="P38" s="10"/>
      <c r="Q38" s="10"/>
      <c r="R38" s="78" t="s">
        <v>74</v>
      </c>
      <c r="S38" s="102"/>
      <c r="T38" s="91">
        <v>10</v>
      </c>
      <c r="U38" s="219"/>
      <c r="V38" s="34" t="s">
        <v>8</v>
      </c>
      <c r="W38" s="23" t="s">
        <v>33</v>
      </c>
      <c r="X38" s="120">
        <v>2</v>
      </c>
    </row>
    <row r="39" spans="1:35" ht="13.5" customHeight="1">
      <c r="A39" s="119" t="s">
        <v>9</v>
      </c>
      <c r="B39" s="217"/>
      <c r="C39" s="82" t="s">
        <v>213</v>
      </c>
      <c r="D39" s="155"/>
      <c r="E39" s="156">
        <v>10</v>
      </c>
      <c r="F39" s="78"/>
      <c r="G39" s="13"/>
      <c r="H39" s="13"/>
      <c r="I39" s="78"/>
      <c r="J39" s="93"/>
      <c r="K39" s="91"/>
      <c r="L39" s="78" t="s">
        <v>335</v>
      </c>
      <c r="M39" s="96"/>
      <c r="N39" s="91">
        <v>10</v>
      </c>
      <c r="O39" s="10"/>
      <c r="P39" s="17"/>
      <c r="Q39" s="10"/>
      <c r="R39" s="78" t="s">
        <v>243</v>
      </c>
      <c r="S39" s="91"/>
      <c r="T39" s="91">
        <v>5</v>
      </c>
      <c r="U39" s="219"/>
      <c r="V39" s="33">
        <f>X37*5+X39*5</f>
        <v>26.5</v>
      </c>
      <c r="W39" s="23" t="s">
        <v>34</v>
      </c>
      <c r="X39" s="120">
        <v>2.8</v>
      </c>
    </row>
    <row r="40" spans="1:35" ht="13.5" customHeight="1">
      <c r="A40" s="221" t="s">
        <v>88</v>
      </c>
      <c r="B40" s="217"/>
      <c r="C40" s="82" t="s">
        <v>214</v>
      </c>
      <c r="D40" s="155"/>
      <c r="E40" s="156">
        <v>10</v>
      </c>
      <c r="F40" s="78"/>
      <c r="G40" s="17"/>
      <c r="H40" s="13"/>
      <c r="I40" s="78"/>
      <c r="J40" s="102"/>
      <c r="K40" s="91"/>
      <c r="L40" s="78"/>
      <c r="M40" s="96"/>
      <c r="N40" s="91"/>
      <c r="O40" s="10"/>
      <c r="P40" s="17"/>
      <c r="Q40" s="10"/>
      <c r="R40" s="10"/>
      <c r="S40" s="17"/>
      <c r="T40" s="13"/>
      <c r="U40" s="219"/>
      <c r="V40" s="34" t="s">
        <v>10</v>
      </c>
      <c r="W40" s="23" t="s">
        <v>35</v>
      </c>
      <c r="X40" s="120"/>
    </row>
    <row r="41" spans="1:35" ht="13.5" customHeight="1">
      <c r="A41" s="221"/>
      <c r="B41" s="217"/>
      <c r="C41" s="82" t="s">
        <v>216</v>
      </c>
      <c r="D41" s="157"/>
      <c r="E41" s="156">
        <v>5</v>
      </c>
      <c r="F41" s="78"/>
      <c r="G41" s="17"/>
      <c r="H41" s="13"/>
      <c r="I41" s="77"/>
      <c r="J41" s="103"/>
      <c r="K41" s="104"/>
      <c r="L41" s="77"/>
      <c r="M41" s="22"/>
      <c r="N41" s="23"/>
      <c r="O41" s="10"/>
      <c r="P41" s="17"/>
      <c r="Q41" s="10"/>
      <c r="R41" s="10"/>
      <c r="S41" s="17"/>
      <c r="T41" s="13"/>
      <c r="U41" s="219"/>
      <c r="V41" s="33">
        <f>X36*2+X37*7+X38</f>
        <v>31.1</v>
      </c>
      <c r="W41" s="35" t="s">
        <v>36</v>
      </c>
      <c r="X41" s="121"/>
    </row>
    <row r="42" spans="1:35" ht="13.5" customHeight="1">
      <c r="A42" s="75" t="s">
        <v>37</v>
      </c>
      <c r="B42" s="18"/>
      <c r="C42" s="82" t="s">
        <v>217</v>
      </c>
      <c r="D42" s="158"/>
      <c r="E42" s="156">
        <v>10</v>
      </c>
      <c r="F42" s="70"/>
      <c r="G42" s="17"/>
      <c r="H42" s="13"/>
      <c r="I42" s="78"/>
      <c r="J42" s="96"/>
      <c r="K42" s="91"/>
      <c r="L42" s="10"/>
      <c r="M42" s="53"/>
      <c r="N42" s="10"/>
      <c r="O42" s="10"/>
      <c r="P42" s="17"/>
      <c r="Q42" s="10"/>
      <c r="R42" s="10"/>
      <c r="S42" s="17"/>
      <c r="T42" s="13"/>
      <c r="U42" s="219"/>
      <c r="V42" s="34" t="s">
        <v>11</v>
      </c>
      <c r="W42" s="21"/>
      <c r="X42" s="120"/>
    </row>
    <row r="43" spans="1:35" ht="13.5" customHeight="1">
      <c r="A43" s="76"/>
      <c r="B43" s="51"/>
      <c r="C43" s="87" t="s">
        <v>218</v>
      </c>
      <c r="D43" s="159"/>
      <c r="E43" s="160">
        <v>5</v>
      </c>
      <c r="F43" s="71"/>
      <c r="G43" s="44"/>
      <c r="H43" s="48"/>
      <c r="I43" s="47"/>
      <c r="J43" s="44"/>
      <c r="K43" s="48"/>
      <c r="L43" s="47"/>
      <c r="M43" s="49"/>
      <c r="N43" s="47"/>
      <c r="O43" s="47"/>
      <c r="P43" s="44"/>
      <c r="Q43" s="47"/>
      <c r="R43" s="47"/>
      <c r="S43" s="44"/>
      <c r="T43" s="48"/>
      <c r="U43" s="222"/>
      <c r="V43" s="124">
        <f>V37*4+V39*9+V41*4</f>
        <v>790.9</v>
      </c>
      <c r="W43" s="125"/>
      <c r="X43" s="126"/>
    </row>
    <row r="44" spans="1:35" ht="13.5" customHeight="1">
      <c r="AF44" s="200"/>
      <c r="AG44" s="200"/>
      <c r="AH44" s="200"/>
      <c r="AI44" s="200"/>
    </row>
    <row r="47" spans="1:35" ht="13.5" customHeight="1">
      <c r="G47" s="188"/>
      <c r="H47" s="188"/>
      <c r="I47" s="188"/>
      <c r="J47" s="188"/>
    </row>
    <row r="48" spans="1:35" ht="13.5" customHeight="1">
      <c r="G48" s="188"/>
      <c r="H48" s="188"/>
      <c r="I48" s="188"/>
      <c r="J48" s="188"/>
    </row>
    <row r="49" spans="7:10" ht="13.5" customHeight="1">
      <c r="G49" s="188"/>
      <c r="H49" s="188"/>
      <c r="I49" s="188"/>
      <c r="J49" s="188"/>
    </row>
    <row r="50" spans="7:10" ht="13.5" customHeight="1">
      <c r="G50" s="188"/>
      <c r="H50" s="188"/>
      <c r="I50" s="188"/>
      <c r="J50" s="188"/>
    </row>
    <row r="51" spans="7:10" ht="13.5" customHeight="1">
      <c r="G51" s="188"/>
      <c r="H51" s="188"/>
      <c r="I51" s="188"/>
      <c r="J51" s="188"/>
    </row>
  </sheetData>
  <mergeCells count="22">
    <mergeCell ref="AF44:AI44"/>
    <mergeCell ref="B36:B41"/>
    <mergeCell ref="U36:U43"/>
    <mergeCell ref="A40:A41"/>
    <mergeCell ref="A24:A25"/>
    <mergeCell ref="B28:B33"/>
    <mergeCell ref="U28:U35"/>
    <mergeCell ref="A32:A33"/>
    <mergeCell ref="B20:B25"/>
    <mergeCell ref="U20:U27"/>
    <mergeCell ref="A1:X1"/>
    <mergeCell ref="B4:B9"/>
    <mergeCell ref="U4:U11"/>
    <mergeCell ref="A8:A9"/>
    <mergeCell ref="B12:B17"/>
    <mergeCell ref="U12:U19"/>
    <mergeCell ref="A16:A17"/>
    <mergeCell ref="G47:J47"/>
    <mergeCell ref="G48:J48"/>
    <mergeCell ref="G49:J49"/>
    <mergeCell ref="G50:J50"/>
    <mergeCell ref="G51:J51"/>
  </mergeCells>
  <phoneticPr fontId="20" type="noConversion"/>
  <printOptions horizontalCentered="1"/>
  <pageMargins left="0.7" right="0.7" top="0.75" bottom="0.75" header="0.3" footer="0.3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opLeftCell="A13" zoomScaleNormal="100" workbookViewId="0">
      <selection activeCell="G29" sqref="G29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15" t="s">
        <v>112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1" t="s">
        <v>27</v>
      </c>
      <c r="B3" s="112" t="s">
        <v>0</v>
      </c>
      <c r="C3" s="113" t="s">
        <v>1</v>
      </c>
      <c r="D3" s="114" t="s">
        <v>28</v>
      </c>
      <c r="E3" s="111" t="s">
        <v>25</v>
      </c>
      <c r="F3" s="113" t="s">
        <v>2</v>
      </c>
      <c r="G3" s="113" t="s">
        <v>28</v>
      </c>
      <c r="H3" s="113" t="s">
        <v>25</v>
      </c>
      <c r="I3" s="113" t="s">
        <v>3</v>
      </c>
      <c r="J3" s="113" t="s">
        <v>28</v>
      </c>
      <c r="K3" s="113" t="s">
        <v>25</v>
      </c>
      <c r="L3" s="113" t="s">
        <v>3</v>
      </c>
      <c r="M3" s="113" t="s">
        <v>28</v>
      </c>
      <c r="N3" s="113" t="s">
        <v>25</v>
      </c>
      <c r="O3" s="113" t="s">
        <v>3</v>
      </c>
      <c r="P3" s="113" t="s">
        <v>28</v>
      </c>
      <c r="Q3" s="113" t="s">
        <v>25</v>
      </c>
      <c r="R3" s="114" t="s">
        <v>4</v>
      </c>
      <c r="S3" s="113" t="s">
        <v>28</v>
      </c>
      <c r="T3" s="113" t="s">
        <v>25</v>
      </c>
      <c r="U3" s="113" t="s">
        <v>26</v>
      </c>
      <c r="V3" s="115" t="s">
        <v>5</v>
      </c>
      <c r="W3" s="113" t="s">
        <v>23</v>
      </c>
      <c r="X3" s="116" t="s">
        <v>24</v>
      </c>
      <c r="Y3" s="3"/>
    </row>
    <row r="4" spans="1:30" ht="13.5" customHeight="1">
      <c r="A4" s="117">
        <v>1</v>
      </c>
      <c r="B4" s="224"/>
      <c r="C4" s="72" t="str">
        <f>菜單!A20</f>
        <v>白飯</v>
      </c>
      <c r="D4" s="40" t="s">
        <v>51</v>
      </c>
      <c r="E4" s="41"/>
      <c r="F4" s="72" t="str">
        <f>菜單!A21</f>
        <v>爆炒回鍋肉(豆)</v>
      </c>
      <c r="G4" s="39" t="s">
        <v>108</v>
      </c>
      <c r="H4" s="39"/>
      <c r="I4" s="72" t="str">
        <f>菜單!A22</f>
        <v>咖哩南瓜</v>
      </c>
      <c r="J4" s="42" t="s">
        <v>29</v>
      </c>
      <c r="K4" s="42"/>
      <c r="L4" s="90" t="str">
        <f>菜單!A23</f>
        <v>黃金魚排(海)(炸)</v>
      </c>
      <c r="M4" s="39" t="s">
        <v>53</v>
      </c>
      <c r="N4" s="39"/>
      <c r="O4" s="72" t="str">
        <f>菜單!A24</f>
        <v>淺色蔬菜</v>
      </c>
      <c r="P4" s="42" t="s">
        <v>52</v>
      </c>
      <c r="Q4" s="42"/>
      <c r="R4" s="72" t="str">
        <f>菜單!A25</f>
        <v>玉米濃湯</v>
      </c>
      <c r="S4" s="39" t="s">
        <v>86</v>
      </c>
      <c r="T4" s="39"/>
      <c r="U4" s="218" t="s">
        <v>30</v>
      </c>
      <c r="V4" s="31" t="s">
        <v>6</v>
      </c>
      <c r="W4" s="32" t="s">
        <v>31</v>
      </c>
      <c r="X4" s="118">
        <v>5.7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19" t="s">
        <v>7</v>
      </c>
      <c r="B5" s="225"/>
      <c r="C5" s="78" t="s">
        <v>201</v>
      </c>
      <c r="D5" s="154"/>
      <c r="E5" s="82">
        <v>110</v>
      </c>
      <c r="F5" s="78" t="s">
        <v>80</v>
      </c>
      <c r="G5" s="93"/>
      <c r="H5" s="91">
        <v>60</v>
      </c>
      <c r="I5" s="82" t="s">
        <v>102</v>
      </c>
      <c r="J5" s="91"/>
      <c r="K5" s="163">
        <v>30</v>
      </c>
      <c r="L5" s="78" t="s">
        <v>199</v>
      </c>
      <c r="M5" s="91"/>
      <c r="N5" s="91"/>
      <c r="O5" s="10" t="s">
        <v>308</v>
      </c>
      <c r="P5" s="10"/>
      <c r="Q5" s="10">
        <v>100</v>
      </c>
      <c r="R5" s="78" t="s">
        <v>73</v>
      </c>
      <c r="S5" s="91"/>
      <c r="T5" s="91">
        <v>10</v>
      </c>
      <c r="U5" s="219"/>
      <c r="V5" s="33">
        <f>X4*15+X6*5+10</f>
        <v>105.5</v>
      </c>
      <c r="W5" s="23" t="s">
        <v>32</v>
      </c>
      <c r="X5" s="120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19">
        <v>16</v>
      </c>
      <c r="B6" s="225"/>
      <c r="C6" s="10"/>
      <c r="D6" s="13"/>
      <c r="E6" s="13"/>
      <c r="F6" s="78" t="s">
        <v>272</v>
      </c>
      <c r="G6" s="93"/>
      <c r="H6" s="91">
        <v>10</v>
      </c>
      <c r="I6" s="82" t="s">
        <v>74</v>
      </c>
      <c r="J6" s="91"/>
      <c r="K6" s="163">
        <v>20</v>
      </c>
      <c r="L6" s="78"/>
      <c r="M6" s="92"/>
      <c r="N6" s="91"/>
      <c r="O6" s="10"/>
      <c r="P6" s="10"/>
      <c r="Q6" s="10"/>
      <c r="R6" s="78" t="s">
        <v>77</v>
      </c>
      <c r="S6" s="91"/>
      <c r="T6" s="91">
        <v>10</v>
      </c>
      <c r="U6" s="219"/>
      <c r="V6" s="34" t="s">
        <v>8</v>
      </c>
      <c r="W6" s="23" t="s">
        <v>33</v>
      </c>
      <c r="X6" s="120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19" t="s">
        <v>9</v>
      </c>
      <c r="B7" s="225"/>
      <c r="C7" s="10"/>
      <c r="D7" s="11"/>
      <c r="E7" s="38"/>
      <c r="F7" s="78" t="s">
        <v>273</v>
      </c>
      <c r="G7" s="91" t="s">
        <v>274</v>
      </c>
      <c r="H7" s="91">
        <v>10</v>
      </c>
      <c r="I7" s="82" t="s">
        <v>298</v>
      </c>
      <c r="J7" s="91"/>
      <c r="K7" s="163">
        <v>20</v>
      </c>
      <c r="L7" s="78"/>
      <c r="M7" s="91"/>
      <c r="N7" s="91"/>
      <c r="O7" s="10"/>
      <c r="P7" s="17"/>
      <c r="Q7" s="10"/>
      <c r="R7" s="78" t="s">
        <v>244</v>
      </c>
      <c r="S7" s="92"/>
      <c r="T7" s="91">
        <v>10</v>
      </c>
      <c r="U7" s="219"/>
      <c r="V7" s="33">
        <f>X5*5+X7*5</f>
        <v>22.5</v>
      </c>
      <c r="W7" s="23" t="s">
        <v>34</v>
      </c>
      <c r="X7" s="120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21" t="s">
        <v>57</v>
      </c>
      <c r="B8" s="225"/>
      <c r="C8" s="10"/>
      <c r="D8" s="11"/>
      <c r="E8" s="38"/>
      <c r="F8" s="78" t="s">
        <v>246</v>
      </c>
      <c r="G8" s="92"/>
      <c r="H8" s="91">
        <v>10</v>
      </c>
      <c r="I8" s="78" t="s">
        <v>301</v>
      </c>
      <c r="J8" s="165"/>
      <c r="K8" s="13">
        <v>10</v>
      </c>
      <c r="L8" s="78"/>
      <c r="M8" s="93"/>
      <c r="N8" s="91"/>
      <c r="O8" s="10"/>
      <c r="P8" s="17"/>
      <c r="Q8" s="10"/>
      <c r="R8" s="78" t="s">
        <v>85</v>
      </c>
      <c r="S8" s="92"/>
      <c r="T8" s="91">
        <v>5</v>
      </c>
      <c r="U8" s="219"/>
      <c r="V8" s="34" t="s">
        <v>10</v>
      </c>
      <c r="W8" s="23" t="s">
        <v>35</v>
      </c>
      <c r="X8" s="120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23"/>
      <c r="B9" s="226"/>
      <c r="C9" s="10"/>
      <c r="D9" s="19"/>
      <c r="E9" s="38"/>
      <c r="F9" s="78" t="s">
        <v>227</v>
      </c>
      <c r="G9" s="92"/>
      <c r="H9" s="91">
        <v>10</v>
      </c>
      <c r="I9" s="78"/>
      <c r="J9" s="103"/>
      <c r="K9" s="104"/>
      <c r="L9" s="78"/>
      <c r="M9" s="103"/>
      <c r="N9" s="104"/>
      <c r="O9" s="10"/>
      <c r="P9" s="17"/>
      <c r="Q9" s="10"/>
      <c r="R9" s="10"/>
      <c r="S9" s="17"/>
      <c r="T9" s="13"/>
      <c r="U9" s="219"/>
      <c r="V9" s="33">
        <f>X4*2+X5*7+X6</f>
        <v>27.4</v>
      </c>
      <c r="W9" s="35" t="s">
        <v>36</v>
      </c>
      <c r="X9" s="121"/>
      <c r="Y9" s="2" t="s">
        <v>21</v>
      </c>
      <c r="Z9" s="3">
        <v>1</v>
      </c>
      <c r="AC9" s="2">
        <f>Z9*15</f>
        <v>15</v>
      </c>
    </row>
    <row r="10" spans="1:30" ht="13.5" customHeight="1">
      <c r="A10" s="75" t="s">
        <v>58</v>
      </c>
      <c r="B10" s="18"/>
      <c r="C10" s="17"/>
      <c r="D10" s="19"/>
      <c r="E10" s="12"/>
      <c r="F10" s="10"/>
      <c r="G10" s="17"/>
      <c r="H10" s="13"/>
      <c r="I10" s="10"/>
      <c r="J10" s="105"/>
      <c r="K10" s="10"/>
      <c r="L10" s="10"/>
      <c r="M10" s="105"/>
      <c r="N10" s="10"/>
      <c r="O10" s="10"/>
      <c r="P10" s="17"/>
      <c r="Q10" s="10"/>
      <c r="R10" s="10"/>
      <c r="S10" s="17"/>
      <c r="T10" s="13"/>
      <c r="U10" s="219"/>
      <c r="V10" s="34" t="s">
        <v>11</v>
      </c>
      <c r="W10" s="21"/>
      <c r="X10" s="120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6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20"/>
      <c r="V11" s="36">
        <f>V5*4+V7*9+V9*4</f>
        <v>734.1</v>
      </c>
      <c r="W11" s="37"/>
      <c r="X11" s="122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17">
        <v>1</v>
      </c>
      <c r="B12" s="226"/>
      <c r="C12" s="72" t="str">
        <f>菜單!E20</f>
        <v>洋薏仁飯</v>
      </c>
      <c r="D12" s="40" t="s">
        <v>51</v>
      </c>
      <c r="E12" s="41"/>
      <c r="F12" s="90" t="str">
        <f>菜單!E21</f>
        <v>薑母鴨</v>
      </c>
      <c r="G12" s="42" t="s">
        <v>94</v>
      </c>
      <c r="H12" s="161"/>
      <c r="I12" s="72" t="str">
        <f>菜單!E22</f>
        <v>瓜仔肉燥</v>
      </c>
      <c r="J12" s="42" t="s">
        <v>186</v>
      </c>
      <c r="K12" s="42"/>
      <c r="L12" s="72" t="str">
        <f>菜單!E23</f>
        <v>日式蒸蛋</v>
      </c>
      <c r="M12" s="43" t="s">
        <v>187</v>
      </c>
      <c r="N12" s="42"/>
      <c r="O12" s="72" t="str">
        <f>菜單!E24</f>
        <v>深色蔬菜</v>
      </c>
      <c r="P12" s="39" t="s">
        <v>52</v>
      </c>
      <c r="Q12" s="39"/>
      <c r="R12" s="72" t="str">
        <f>菜單!E25</f>
        <v>冬粉木耳湯</v>
      </c>
      <c r="S12" s="39" t="s">
        <v>87</v>
      </c>
      <c r="T12" s="39"/>
      <c r="U12" s="218" t="s">
        <v>30</v>
      </c>
      <c r="V12" s="31" t="s">
        <v>6</v>
      </c>
      <c r="W12" s="32" t="s">
        <v>31</v>
      </c>
      <c r="X12" s="118">
        <v>5.7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19" t="s">
        <v>7</v>
      </c>
      <c r="B13" s="217"/>
      <c r="C13" s="78" t="s">
        <v>205</v>
      </c>
      <c r="D13" s="93"/>
      <c r="E13" s="91">
        <v>40</v>
      </c>
      <c r="F13" s="78" t="s">
        <v>276</v>
      </c>
      <c r="G13" s="138"/>
      <c r="H13" s="162">
        <v>60</v>
      </c>
      <c r="I13" s="81" t="s">
        <v>279</v>
      </c>
      <c r="J13" s="91"/>
      <c r="K13" s="91">
        <v>30</v>
      </c>
      <c r="L13" s="82" t="s">
        <v>200</v>
      </c>
      <c r="M13" s="13"/>
      <c r="N13" s="13">
        <v>40</v>
      </c>
      <c r="O13" s="10" t="s">
        <v>292</v>
      </c>
      <c r="P13" s="10"/>
      <c r="Q13" s="10">
        <v>100</v>
      </c>
      <c r="R13" s="78" t="s">
        <v>245</v>
      </c>
      <c r="S13" s="93"/>
      <c r="T13" s="91">
        <v>10</v>
      </c>
      <c r="U13" s="219"/>
      <c r="V13" s="33">
        <f>X12*15+X14*5+10</f>
        <v>103.5</v>
      </c>
      <c r="W13" s="23" t="s">
        <v>32</v>
      </c>
      <c r="X13" s="120">
        <v>3.2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19">
        <v>17</v>
      </c>
      <c r="B14" s="217"/>
      <c r="C14" s="78" t="s">
        <v>201</v>
      </c>
      <c r="D14" s="91"/>
      <c r="E14" s="91">
        <v>70</v>
      </c>
      <c r="F14" s="78" t="s">
        <v>277</v>
      </c>
      <c r="G14" s="101"/>
      <c r="H14" s="156">
        <v>20</v>
      </c>
      <c r="I14" s="81" t="s">
        <v>280</v>
      </c>
      <c r="J14" s="93" t="s">
        <v>97</v>
      </c>
      <c r="K14" s="91">
        <v>20</v>
      </c>
      <c r="L14" s="82"/>
      <c r="M14" s="13"/>
      <c r="N14" s="13"/>
      <c r="O14" s="10"/>
      <c r="P14" s="10"/>
      <c r="Q14" s="10"/>
      <c r="R14" s="78" t="s">
        <v>246</v>
      </c>
      <c r="S14" s="93"/>
      <c r="T14" s="91">
        <v>10</v>
      </c>
      <c r="U14" s="219"/>
      <c r="V14" s="34" t="s">
        <v>8</v>
      </c>
      <c r="W14" s="23" t="s">
        <v>33</v>
      </c>
      <c r="X14" s="120">
        <v>1.6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19" t="s">
        <v>9</v>
      </c>
      <c r="B15" s="217"/>
      <c r="C15" s="17"/>
      <c r="D15" s="19"/>
      <c r="E15" s="12"/>
      <c r="F15" s="78" t="s">
        <v>74</v>
      </c>
      <c r="G15" s="101"/>
      <c r="H15" s="156">
        <v>30</v>
      </c>
      <c r="I15" s="81"/>
      <c r="J15" s="13"/>
      <c r="K15" s="13"/>
      <c r="L15" s="82"/>
      <c r="M15" s="13"/>
      <c r="N15" s="13"/>
      <c r="O15" s="10"/>
      <c r="P15" s="17"/>
      <c r="Q15" s="10"/>
      <c r="R15" s="78"/>
      <c r="S15" s="13"/>
      <c r="T15" s="13"/>
      <c r="U15" s="219"/>
      <c r="V15" s="33">
        <f>X13*5+X15*5</f>
        <v>28.5</v>
      </c>
      <c r="W15" s="23" t="s">
        <v>34</v>
      </c>
      <c r="X15" s="120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21" t="s">
        <v>59</v>
      </c>
      <c r="B16" s="217"/>
      <c r="C16" s="17"/>
      <c r="D16" s="19"/>
      <c r="E16" s="12"/>
      <c r="F16" s="78" t="s">
        <v>278</v>
      </c>
      <c r="G16" s="157"/>
      <c r="H16" s="156">
        <v>1</v>
      </c>
      <c r="I16" s="81"/>
      <c r="J16" s="13"/>
      <c r="K16" s="13"/>
      <c r="L16" s="83"/>
      <c r="M16" s="13"/>
      <c r="N16" s="13"/>
      <c r="O16" s="10"/>
      <c r="P16" s="17"/>
      <c r="Q16" s="10"/>
      <c r="R16" s="78"/>
      <c r="S16" s="13"/>
      <c r="T16" s="13"/>
      <c r="U16" s="219"/>
      <c r="V16" s="34" t="s">
        <v>10</v>
      </c>
      <c r="W16" s="23" t="s">
        <v>35</v>
      </c>
      <c r="X16" s="120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21"/>
      <c r="B17" s="217"/>
      <c r="C17" s="17"/>
      <c r="D17" s="19"/>
      <c r="E17" s="12"/>
      <c r="F17" s="10"/>
      <c r="G17" s="19"/>
      <c r="H17" s="86"/>
      <c r="I17" s="148"/>
      <c r="J17" s="22"/>
      <c r="K17" s="23"/>
      <c r="L17" s="83"/>
      <c r="M17" s="22"/>
      <c r="N17" s="23"/>
      <c r="O17" s="10"/>
      <c r="P17" s="17"/>
      <c r="Q17" s="10"/>
      <c r="R17" s="10"/>
      <c r="S17" s="17"/>
      <c r="T17" s="13"/>
      <c r="U17" s="219"/>
      <c r="V17" s="33">
        <f>X12*2+X13*7+X14</f>
        <v>35.400000000000006</v>
      </c>
      <c r="W17" s="35" t="s">
        <v>36</v>
      </c>
      <c r="X17" s="121"/>
      <c r="Y17" s="2" t="s">
        <v>21</v>
      </c>
      <c r="Z17" s="3">
        <v>1</v>
      </c>
      <c r="AC17" s="2">
        <f>Z17*15</f>
        <v>15</v>
      </c>
    </row>
    <row r="18" spans="1:30" ht="13.5" customHeight="1">
      <c r="A18" s="75" t="s">
        <v>58</v>
      </c>
      <c r="B18" s="18"/>
      <c r="C18" s="17"/>
      <c r="D18" s="19"/>
      <c r="E18" s="12"/>
      <c r="F18" s="10"/>
      <c r="G18" s="19"/>
      <c r="H18" s="86"/>
      <c r="I18" s="81"/>
      <c r="J18" s="105"/>
      <c r="K18" s="23"/>
      <c r="L18" s="10"/>
      <c r="M18" s="105"/>
      <c r="N18" s="10"/>
      <c r="O18" s="10"/>
      <c r="P18" s="17"/>
      <c r="Q18" s="10"/>
      <c r="R18" s="10"/>
      <c r="S18" s="17"/>
      <c r="T18" s="13"/>
      <c r="U18" s="219"/>
      <c r="V18" s="34" t="s">
        <v>11</v>
      </c>
      <c r="W18" s="21"/>
      <c r="X18" s="120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23"/>
      <c r="B19" s="50"/>
      <c r="C19" s="17"/>
      <c r="D19" s="19"/>
      <c r="E19" s="12"/>
      <c r="F19" s="47"/>
      <c r="G19" s="45"/>
      <c r="H19" s="89"/>
      <c r="I19" s="149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20"/>
      <c r="V19" s="36">
        <f>V13*4+V15*9+V17*4</f>
        <v>812.1</v>
      </c>
      <c r="W19" s="37"/>
      <c r="X19" s="122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17">
        <v>1</v>
      </c>
      <c r="B20" s="217"/>
      <c r="C20" s="72" t="str">
        <f>菜單!I20</f>
        <v>白飯</v>
      </c>
      <c r="D20" s="40" t="s">
        <v>116</v>
      </c>
      <c r="E20" s="41"/>
      <c r="F20" s="72" t="str">
        <f>菜單!I21</f>
        <v>黑胡椒燒肉</v>
      </c>
      <c r="G20" s="42" t="s">
        <v>95</v>
      </c>
      <c r="H20" s="42"/>
      <c r="I20" s="90" t="str">
        <f>菜單!I22</f>
        <v>家常豆腐(豆)</v>
      </c>
      <c r="J20" s="39" t="s">
        <v>29</v>
      </c>
      <c r="K20" s="39"/>
      <c r="L20" s="72" t="str">
        <f>菜單!I23</f>
        <v>魷魚丸(海)</v>
      </c>
      <c r="M20" s="42" t="s">
        <v>29</v>
      </c>
      <c r="N20" s="127"/>
      <c r="O20" s="72" t="str">
        <f>菜單!I24</f>
        <v>深色蔬菜</v>
      </c>
      <c r="P20" s="131" t="s">
        <v>52</v>
      </c>
      <c r="Q20" s="131"/>
      <c r="R20" s="90" t="str">
        <f>菜單!I25</f>
        <v>海芽金針湯</v>
      </c>
      <c r="S20" s="131" t="s">
        <v>54</v>
      </c>
      <c r="T20" s="132"/>
      <c r="U20" s="228" t="s">
        <v>30</v>
      </c>
      <c r="V20" s="31" t="s">
        <v>6</v>
      </c>
      <c r="W20" s="32" t="s">
        <v>31</v>
      </c>
      <c r="X20" s="118">
        <v>5.8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19" t="s">
        <v>7</v>
      </c>
      <c r="B21" s="217"/>
      <c r="C21" s="78" t="s">
        <v>201</v>
      </c>
      <c r="D21" s="154"/>
      <c r="E21" s="82">
        <v>110</v>
      </c>
      <c r="F21" s="78" t="s">
        <v>251</v>
      </c>
      <c r="G21" s="91"/>
      <c r="H21" s="91">
        <v>60</v>
      </c>
      <c r="I21" s="78" t="s">
        <v>92</v>
      </c>
      <c r="J21" s="91"/>
      <c r="K21" s="91">
        <v>30</v>
      </c>
      <c r="L21" s="78" t="s">
        <v>283</v>
      </c>
      <c r="M21" s="13"/>
      <c r="N21" s="13">
        <v>40</v>
      </c>
      <c r="O21" s="10" t="s">
        <v>292</v>
      </c>
      <c r="P21" s="10"/>
      <c r="Q21" s="10">
        <v>100</v>
      </c>
      <c r="R21" s="78" t="s">
        <v>247</v>
      </c>
      <c r="S21" s="53"/>
      <c r="T21" s="13">
        <v>10</v>
      </c>
      <c r="U21" s="229"/>
      <c r="V21" s="33">
        <f>X20*15+X22*5+10</f>
        <v>107</v>
      </c>
      <c r="W21" s="23" t="s">
        <v>32</v>
      </c>
      <c r="X21" s="120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19">
        <v>18</v>
      </c>
      <c r="B22" s="217"/>
      <c r="C22" s="10"/>
      <c r="D22" s="11"/>
      <c r="E22" s="38"/>
      <c r="F22" s="78" t="s">
        <v>77</v>
      </c>
      <c r="G22" s="102"/>
      <c r="H22" s="91">
        <v>10</v>
      </c>
      <c r="I22" s="78" t="s">
        <v>275</v>
      </c>
      <c r="J22" s="92"/>
      <c r="K22" s="91">
        <v>10</v>
      </c>
      <c r="L22" s="78"/>
      <c r="M22" s="13"/>
      <c r="N22" s="13"/>
      <c r="O22" s="12"/>
      <c r="P22" s="10"/>
      <c r="Q22" s="10"/>
      <c r="R22" s="78" t="s">
        <v>248</v>
      </c>
      <c r="S22" s="53"/>
      <c r="T22" s="13">
        <v>10</v>
      </c>
      <c r="U22" s="229"/>
      <c r="V22" s="34" t="s">
        <v>8</v>
      </c>
      <c r="W22" s="23" t="s">
        <v>33</v>
      </c>
      <c r="X22" s="120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19" t="s">
        <v>9</v>
      </c>
      <c r="B23" s="217"/>
      <c r="C23" s="10"/>
      <c r="D23" s="11"/>
      <c r="E23" s="38"/>
      <c r="F23" s="78" t="s">
        <v>281</v>
      </c>
      <c r="G23" s="103"/>
      <c r="H23" s="104">
        <v>10</v>
      </c>
      <c r="I23" s="78" t="s">
        <v>77</v>
      </c>
      <c r="J23" s="91"/>
      <c r="K23" s="91">
        <v>10</v>
      </c>
      <c r="L23" s="78"/>
      <c r="M23" s="53"/>
      <c r="N23" s="13"/>
      <c r="O23" s="12"/>
      <c r="P23" s="17"/>
      <c r="Q23" s="10"/>
      <c r="R23" s="78"/>
      <c r="S23" s="13"/>
      <c r="T23" s="13"/>
      <c r="U23" s="229"/>
      <c r="V23" s="33">
        <f>X21*5+X23*5</f>
        <v>26.5</v>
      </c>
      <c r="W23" s="23" t="s">
        <v>34</v>
      </c>
      <c r="X23" s="120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21" t="s">
        <v>60</v>
      </c>
      <c r="B24" s="217"/>
      <c r="C24" s="10"/>
      <c r="D24" s="53"/>
      <c r="E24" s="13"/>
      <c r="F24" s="78" t="s">
        <v>282</v>
      </c>
      <c r="G24" s="92"/>
      <c r="H24" s="91">
        <v>20</v>
      </c>
      <c r="I24" s="78" t="s">
        <v>83</v>
      </c>
      <c r="J24" s="93"/>
      <c r="K24" s="91">
        <v>10</v>
      </c>
      <c r="L24" s="78"/>
      <c r="M24" s="13"/>
      <c r="N24" s="128"/>
      <c r="O24" s="12"/>
      <c r="P24" s="17"/>
      <c r="Q24" s="10"/>
      <c r="R24" s="10"/>
      <c r="S24" s="17"/>
      <c r="T24" s="97"/>
      <c r="U24" s="229"/>
      <c r="V24" s="34" t="s">
        <v>10</v>
      </c>
      <c r="W24" s="23" t="s">
        <v>35</v>
      </c>
      <c r="X24" s="120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21"/>
      <c r="B25" s="217"/>
      <c r="C25" s="10"/>
      <c r="D25" s="19"/>
      <c r="E25" s="38"/>
      <c r="F25" s="78"/>
      <c r="G25" s="17"/>
      <c r="H25" s="13"/>
      <c r="I25" s="78" t="s">
        <v>74</v>
      </c>
      <c r="J25" s="103"/>
      <c r="K25" s="104">
        <v>5</v>
      </c>
      <c r="L25" s="77"/>
      <c r="M25" s="22"/>
      <c r="N25" s="129"/>
      <c r="O25" s="12"/>
      <c r="P25" s="17"/>
      <c r="Q25" s="10"/>
      <c r="R25" s="10"/>
      <c r="S25" s="17"/>
      <c r="T25" s="97"/>
      <c r="U25" s="229"/>
      <c r="V25" s="33">
        <f>X20*2+X21*7+X22</f>
        <v>33.199999999999996</v>
      </c>
      <c r="W25" s="35" t="s">
        <v>36</v>
      </c>
      <c r="X25" s="121"/>
      <c r="Y25" s="2" t="s">
        <v>21</v>
      </c>
      <c r="AC25" s="2">
        <f>Z25*15</f>
        <v>0</v>
      </c>
    </row>
    <row r="26" spans="1:30" ht="13.5" customHeight="1">
      <c r="A26" s="75" t="s">
        <v>58</v>
      </c>
      <c r="B26" s="18"/>
      <c r="C26" s="78"/>
      <c r="D26" s="54"/>
      <c r="E26" s="38"/>
      <c r="F26" s="10"/>
      <c r="G26" s="17"/>
      <c r="H26" s="13"/>
      <c r="I26" s="10"/>
      <c r="J26" s="105"/>
      <c r="K26" s="10"/>
      <c r="L26" s="10"/>
      <c r="M26" s="105"/>
      <c r="N26" s="11"/>
      <c r="O26" s="12"/>
      <c r="P26" s="17"/>
      <c r="Q26" s="10"/>
      <c r="R26" s="10"/>
      <c r="S26" s="17"/>
      <c r="T26" s="97"/>
      <c r="U26" s="229"/>
      <c r="V26" s="34" t="s">
        <v>11</v>
      </c>
      <c r="W26" s="21"/>
      <c r="X26" s="120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123"/>
      <c r="B27" s="50"/>
      <c r="C27" s="78"/>
      <c r="D27" s="54"/>
      <c r="E27" s="38"/>
      <c r="F27" s="47"/>
      <c r="G27" s="44"/>
      <c r="H27" s="48"/>
      <c r="I27" s="47"/>
      <c r="J27" s="49"/>
      <c r="K27" s="47"/>
      <c r="L27" s="47"/>
      <c r="M27" s="49"/>
      <c r="N27" s="130"/>
      <c r="O27" s="46"/>
      <c r="P27" s="44"/>
      <c r="Q27" s="47"/>
      <c r="R27" s="47"/>
      <c r="S27" s="44"/>
      <c r="T27" s="133"/>
      <c r="U27" s="230"/>
      <c r="V27" s="36">
        <f>V21*4+V23*9+V25*4</f>
        <v>799.3</v>
      </c>
      <c r="W27" s="37"/>
      <c r="X27" s="122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17">
        <v>1</v>
      </c>
      <c r="B28" s="217"/>
      <c r="C28" s="72" t="str">
        <f>菜單!M20</f>
        <v>紫米飯</v>
      </c>
      <c r="D28" s="40" t="s">
        <v>72</v>
      </c>
      <c r="E28" s="41"/>
      <c r="F28" s="72" t="str">
        <f>菜單!M21</f>
        <v>香酥鮮魚(海)(炸)</v>
      </c>
      <c r="G28" s="39" t="s">
        <v>320</v>
      </c>
      <c r="H28" s="39"/>
      <c r="I28" s="90" t="str">
        <f>菜單!M22</f>
        <v>滷味三寶(豆)</v>
      </c>
      <c r="J28" s="42" t="s">
        <v>109</v>
      </c>
      <c r="K28" s="42"/>
      <c r="L28" s="90" t="str">
        <f>菜單!M23</f>
        <v>焗烤茄汁粉</v>
      </c>
      <c r="M28" s="39" t="s">
        <v>180</v>
      </c>
      <c r="N28" s="39"/>
      <c r="O28" s="106" t="str">
        <f>菜單!M24</f>
        <v>深色蔬菜</v>
      </c>
      <c r="P28" s="42" t="s">
        <v>52</v>
      </c>
      <c r="Q28" s="42"/>
      <c r="R28" s="106" t="str">
        <f>菜單!M25</f>
        <v>蘿蔔排骨湯</v>
      </c>
      <c r="S28" s="42" t="s">
        <v>29</v>
      </c>
      <c r="T28" s="42"/>
      <c r="U28" s="218" t="s">
        <v>30</v>
      </c>
      <c r="V28" s="31" t="s">
        <v>6</v>
      </c>
      <c r="W28" s="32" t="s">
        <v>31</v>
      </c>
      <c r="X28" s="118">
        <v>5.6</v>
      </c>
      <c r="Y28" s="108" t="s">
        <v>49</v>
      </c>
      <c r="Z28" s="55" t="s">
        <v>50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19" t="s">
        <v>7</v>
      </c>
      <c r="B29" s="217"/>
      <c r="C29" s="78" t="s">
        <v>79</v>
      </c>
      <c r="D29" s="93"/>
      <c r="E29" s="91">
        <v>40</v>
      </c>
      <c r="F29" s="78" t="s">
        <v>319</v>
      </c>
      <c r="G29" s="23"/>
      <c r="H29" s="23">
        <v>60</v>
      </c>
      <c r="I29" s="78" t="s">
        <v>284</v>
      </c>
      <c r="J29" s="93"/>
      <c r="K29" s="91">
        <v>30</v>
      </c>
      <c r="L29" s="78" t="s">
        <v>290</v>
      </c>
      <c r="M29" s="53"/>
      <c r="N29" s="13">
        <v>10</v>
      </c>
      <c r="O29" s="10" t="s">
        <v>292</v>
      </c>
      <c r="P29" s="10"/>
      <c r="Q29" s="10">
        <v>100</v>
      </c>
      <c r="R29" s="78" t="s">
        <v>249</v>
      </c>
      <c r="S29" s="93"/>
      <c r="T29" s="91">
        <v>20</v>
      </c>
      <c r="U29" s="219"/>
      <c r="V29" s="33">
        <f>X28*15+X30*5+10</f>
        <v>103</v>
      </c>
      <c r="W29" s="23" t="s">
        <v>32</v>
      </c>
      <c r="X29" s="120">
        <v>3.1</v>
      </c>
      <c r="Y29" s="108">
        <f>V31*9/V35*100</f>
        <v>31.390134529147986</v>
      </c>
      <c r="Z29" s="55">
        <f>V33*4/V35*100</f>
        <v>17.289486796213254</v>
      </c>
      <c r="AA29" s="3">
        <f>Z29*2</f>
        <v>34.578973592426507</v>
      </c>
      <c r="AB29" s="3"/>
      <c r="AC29" s="3">
        <f>Z29*15</f>
        <v>259.34230194319878</v>
      </c>
      <c r="AD29" s="3">
        <f>AA29*4+AC29*4</f>
        <v>1175.6851021425011</v>
      </c>
    </row>
    <row r="30" spans="1:30" ht="13.5" customHeight="1">
      <c r="A30" s="119">
        <v>19</v>
      </c>
      <c r="B30" s="217"/>
      <c r="C30" s="78" t="s">
        <v>71</v>
      </c>
      <c r="D30" s="93"/>
      <c r="E30" s="91">
        <v>70</v>
      </c>
      <c r="F30" s="78"/>
      <c r="G30" s="13"/>
      <c r="H30" s="13"/>
      <c r="I30" s="78" t="s">
        <v>285</v>
      </c>
      <c r="J30" s="93"/>
      <c r="K30" s="91">
        <v>20</v>
      </c>
      <c r="L30" s="78" t="s">
        <v>73</v>
      </c>
      <c r="M30" s="13"/>
      <c r="N30" s="13">
        <v>10</v>
      </c>
      <c r="O30" s="10"/>
      <c r="P30" s="10"/>
      <c r="Q30" s="10"/>
      <c r="R30" s="78" t="s">
        <v>74</v>
      </c>
      <c r="S30" s="93"/>
      <c r="T30" s="91">
        <v>20</v>
      </c>
      <c r="U30" s="219"/>
      <c r="V30" s="34" t="s">
        <v>8</v>
      </c>
      <c r="W30" s="23" t="s">
        <v>33</v>
      </c>
      <c r="X30" s="120">
        <v>1.8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19" t="s">
        <v>9</v>
      </c>
      <c r="B31" s="217"/>
      <c r="C31" s="17"/>
      <c r="D31" s="19"/>
      <c r="E31" s="12"/>
      <c r="F31" s="78"/>
      <c r="G31" s="13"/>
      <c r="H31" s="13"/>
      <c r="I31" s="78" t="s">
        <v>286</v>
      </c>
      <c r="J31" s="93"/>
      <c r="K31" s="91">
        <v>20</v>
      </c>
      <c r="L31" s="78" t="s">
        <v>291</v>
      </c>
      <c r="M31" s="153"/>
      <c r="N31" s="13">
        <v>10</v>
      </c>
      <c r="O31" s="10"/>
      <c r="P31" s="17"/>
      <c r="Q31" s="10"/>
      <c r="R31" s="78" t="s">
        <v>250</v>
      </c>
      <c r="S31" s="102"/>
      <c r="T31" s="91">
        <v>10</v>
      </c>
      <c r="U31" s="219"/>
      <c r="V31" s="33">
        <f>X29*5+X31*5</f>
        <v>28</v>
      </c>
      <c r="W31" s="23" t="s">
        <v>34</v>
      </c>
      <c r="X31" s="120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21" t="s">
        <v>61</v>
      </c>
      <c r="B32" s="217"/>
      <c r="C32" s="17"/>
      <c r="D32" s="19"/>
      <c r="E32" s="12"/>
      <c r="F32" s="78"/>
      <c r="G32" s="17"/>
      <c r="H32" s="13"/>
      <c r="I32" s="78" t="s">
        <v>227</v>
      </c>
      <c r="J32" s="93"/>
      <c r="K32" s="91">
        <v>10</v>
      </c>
      <c r="L32" s="78" t="s">
        <v>77</v>
      </c>
      <c r="M32" s="153"/>
      <c r="N32" s="13">
        <v>10</v>
      </c>
      <c r="O32" s="10"/>
      <c r="P32" s="17"/>
      <c r="Q32" s="10"/>
      <c r="R32" s="78"/>
      <c r="S32" s="92"/>
      <c r="T32" s="91"/>
      <c r="U32" s="219"/>
      <c r="V32" s="34" t="s">
        <v>10</v>
      </c>
      <c r="W32" s="23" t="s">
        <v>35</v>
      </c>
      <c r="X32" s="120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21"/>
      <c r="B33" s="217"/>
      <c r="C33" s="17"/>
      <c r="D33" s="19"/>
      <c r="E33" s="12"/>
      <c r="F33" s="78"/>
      <c r="G33" s="17"/>
      <c r="H33" s="13"/>
      <c r="I33" s="78"/>
      <c r="J33" s="22"/>
      <c r="K33" s="23"/>
      <c r="L33" s="77" t="s">
        <v>80</v>
      </c>
      <c r="M33" s="22"/>
      <c r="N33" s="23">
        <v>5</v>
      </c>
      <c r="O33" s="10"/>
      <c r="P33" s="17"/>
      <c r="Q33" s="10"/>
      <c r="R33" s="78"/>
      <c r="S33" s="92"/>
      <c r="T33" s="91"/>
      <c r="U33" s="219"/>
      <c r="V33" s="33">
        <f>X28*2+X29*7+X30</f>
        <v>34.699999999999996</v>
      </c>
      <c r="W33" s="35" t="s">
        <v>36</v>
      </c>
      <c r="X33" s="121"/>
      <c r="Y33" s="29"/>
      <c r="Z33" s="29"/>
      <c r="AC33" s="2">
        <f>Z33*15</f>
        <v>0</v>
      </c>
    </row>
    <row r="34" spans="1:30" ht="13.5" customHeight="1">
      <c r="A34" s="75" t="s">
        <v>58</v>
      </c>
      <c r="B34" s="18"/>
      <c r="C34" s="17"/>
      <c r="D34" s="19"/>
      <c r="E34" s="12"/>
      <c r="F34" s="10"/>
      <c r="G34" s="17"/>
      <c r="H34" s="13"/>
      <c r="I34" s="10"/>
      <c r="J34" s="105"/>
      <c r="K34" s="10"/>
      <c r="L34" s="78" t="s">
        <v>103</v>
      </c>
      <c r="M34" s="153"/>
      <c r="N34" s="23">
        <v>5</v>
      </c>
      <c r="O34" s="10"/>
      <c r="P34" s="17"/>
      <c r="Q34" s="10"/>
      <c r="R34" s="10"/>
      <c r="S34" s="17"/>
      <c r="T34" s="13"/>
      <c r="U34" s="219"/>
      <c r="V34" s="34" t="s">
        <v>11</v>
      </c>
      <c r="W34" s="21"/>
      <c r="X34" s="120"/>
      <c r="Y34" s="109" t="s">
        <v>47</v>
      </c>
      <c r="Z34" s="56" t="s">
        <v>48</v>
      </c>
      <c r="AA34" s="2">
        <f>SUM(AA29:AA33)</f>
        <v>34.578973592426507</v>
      </c>
      <c r="AB34" s="2">
        <f>SUM(AB29:AB33)</f>
        <v>0</v>
      </c>
      <c r="AC34" s="2">
        <f>SUM(AC29:AC33)</f>
        <v>259.34230194319878</v>
      </c>
      <c r="AD34" s="2">
        <f>AA34*4+AB34*9+AC34*4</f>
        <v>1175.6851021425011</v>
      </c>
    </row>
    <row r="35" spans="1:30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20"/>
      <c r="V35" s="36">
        <f>V29*4+V31*9+V33*4</f>
        <v>802.8</v>
      </c>
      <c r="W35" s="37"/>
      <c r="X35" s="122"/>
      <c r="Y35" s="110">
        <f>B35+E35+H35+K35+N35+Q35</f>
        <v>0</v>
      </c>
      <c r="Z35" s="57">
        <f>C35+F35+I35+L35+O35+R35</f>
        <v>0</v>
      </c>
      <c r="AA35" s="20">
        <f>AA34*4/AD34</f>
        <v>0.11764705882352942</v>
      </c>
      <c r="AB35" s="20">
        <f>AB34*9/AD34</f>
        <v>0</v>
      </c>
      <c r="AC35" s="20">
        <f>AC34*4/AD34</f>
        <v>0.88235294117647056</v>
      </c>
    </row>
  </sheetData>
  <mergeCells count="13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菜單</vt:lpstr>
      <vt:lpstr>第1週明細</vt:lpstr>
      <vt:lpstr>第2週明細</vt:lpstr>
      <vt:lpstr>第3週明細</vt:lpstr>
      <vt:lpstr>第1週明細!Print_Area</vt:lpstr>
      <vt:lpstr>第2週明細!Print_Area</vt:lpstr>
      <vt:lpstr>第3週明細!Print_Area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2022-12-20T02:57:06Z</cp:lastPrinted>
  <dcterms:created xsi:type="dcterms:W3CDTF">2013-10-17T10:44:48Z</dcterms:created>
  <dcterms:modified xsi:type="dcterms:W3CDTF">2022-12-20T02:57:09Z</dcterms:modified>
</cp:coreProperties>
</file>