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 activeTab="5"/>
  </bookViews>
  <sheets>
    <sheet name="5月菜單" sheetId="43" r:id="rId1"/>
    <sheet name="第1週明細" sheetId="44" r:id="rId2"/>
    <sheet name="第2週明細" sheetId="45" r:id="rId3"/>
    <sheet name="第3週明細" sheetId="46" r:id="rId4"/>
    <sheet name="第4週明細" sheetId="47" r:id="rId5"/>
    <sheet name="第5週明細" sheetId="48" r:id="rId6"/>
  </sheets>
  <definedNames>
    <definedName name="_xlnm.Print_Area" localSheetId="0">'5月菜單'!$A$1:$X$54</definedName>
    <definedName name="_xlnm.Print_Area" localSheetId="1">第1週明細!$A$1:$X$43</definedName>
    <definedName name="_xlnm.Print_Area" localSheetId="2">第2週明細!$A$1:$X$43</definedName>
    <definedName name="_xlnm.Print_Area" localSheetId="3">第3週明細!$A$1:$X$43</definedName>
    <definedName name="_xlnm.Print_Area" localSheetId="4">第4週明細!$A$1:$X$43</definedName>
    <definedName name="_xlnm.Print_Area" localSheetId="5">第5週明細!$A$1:$X$43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45" l="1"/>
  <c r="V5" i="45"/>
  <c r="V5" i="44"/>
  <c r="V13" i="44"/>
  <c r="V21" i="44"/>
  <c r="V29" i="44"/>
  <c r="R12" i="48" l="1"/>
  <c r="O12" i="48"/>
  <c r="L12" i="48"/>
  <c r="I12" i="48"/>
  <c r="F12" i="48"/>
  <c r="C12" i="48"/>
  <c r="R4" i="48"/>
  <c r="O4" i="48"/>
  <c r="L4" i="48"/>
  <c r="I4" i="48"/>
  <c r="F4" i="48"/>
  <c r="C4" i="48"/>
  <c r="R36" i="47"/>
  <c r="O36" i="47"/>
  <c r="L36" i="47"/>
  <c r="I36" i="47"/>
  <c r="F36" i="47"/>
  <c r="C36" i="47"/>
  <c r="R28" i="47"/>
  <c r="O28" i="47"/>
  <c r="L28" i="47"/>
  <c r="I28" i="47"/>
  <c r="F28" i="47"/>
  <c r="C28" i="47"/>
  <c r="R20" i="47"/>
  <c r="O20" i="47"/>
  <c r="L20" i="47"/>
  <c r="I20" i="47"/>
  <c r="F20" i="47"/>
  <c r="C20" i="47"/>
  <c r="R12" i="47"/>
  <c r="O12" i="47"/>
  <c r="L12" i="47"/>
  <c r="I12" i="47"/>
  <c r="F12" i="47"/>
  <c r="C12" i="47"/>
  <c r="R4" i="47"/>
  <c r="O4" i="47"/>
  <c r="L4" i="47"/>
  <c r="I4" i="47"/>
  <c r="F4" i="47"/>
  <c r="C4" i="47"/>
  <c r="R36" i="46"/>
  <c r="O36" i="46"/>
  <c r="L36" i="46"/>
  <c r="I36" i="46"/>
  <c r="F36" i="46"/>
  <c r="C36" i="46"/>
  <c r="R28" i="46"/>
  <c r="O28" i="46"/>
  <c r="L28" i="46"/>
  <c r="I28" i="46"/>
  <c r="F28" i="46"/>
  <c r="C28" i="46"/>
  <c r="R20" i="46"/>
  <c r="O20" i="46"/>
  <c r="L20" i="46"/>
  <c r="I20" i="46"/>
  <c r="F20" i="46"/>
  <c r="C20" i="46"/>
  <c r="R12" i="46"/>
  <c r="O12" i="46"/>
  <c r="L12" i="46"/>
  <c r="I12" i="46"/>
  <c r="F12" i="46"/>
  <c r="C12" i="46"/>
  <c r="R4" i="46"/>
  <c r="O4" i="46"/>
  <c r="L4" i="46"/>
  <c r="I4" i="46"/>
  <c r="F4" i="46"/>
  <c r="C4" i="46"/>
  <c r="R36" i="45"/>
  <c r="O36" i="45"/>
  <c r="L36" i="45"/>
  <c r="I36" i="45"/>
  <c r="F36" i="45"/>
  <c r="C36" i="45"/>
  <c r="R28" i="45"/>
  <c r="O28" i="45"/>
  <c r="L28" i="45"/>
  <c r="I28" i="45"/>
  <c r="F28" i="45"/>
  <c r="C28" i="45"/>
  <c r="R20" i="45"/>
  <c r="O20" i="45"/>
  <c r="L20" i="45"/>
  <c r="I20" i="45"/>
  <c r="F20" i="45"/>
  <c r="C20" i="45"/>
  <c r="R12" i="45"/>
  <c r="O12" i="45"/>
  <c r="L12" i="45"/>
  <c r="I12" i="45"/>
  <c r="F12" i="45"/>
  <c r="C12" i="45"/>
  <c r="R4" i="45"/>
  <c r="O4" i="45"/>
  <c r="L4" i="45"/>
  <c r="I4" i="45"/>
  <c r="F4" i="45"/>
  <c r="C4" i="45"/>
  <c r="R36" i="44"/>
  <c r="O36" i="44"/>
  <c r="L36" i="44"/>
  <c r="I36" i="44"/>
  <c r="F36" i="44"/>
  <c r="C36" i="44"/>
  <c r="R28" i="44"/>
  <c r="O28" i="44"/>
  <c r="L28" i="44"/>
  <c r="I28" i="44"/>
  <c r="F28" i="44"/>
  <c r="C28" i="44"/>
  <c r="R20" i="44" l="1"/>
  <c r="O20" i="44"/>
  <c r="L20" i="44"/>
  <c r="I20" i="44"/>
  <c r="F20" i="44"/>
  <c r="C20" i="44"/>
  <c r="R12" i="44"/>
  <c r="O12" i="44"/>
  <c r="L12" i="44"/>
  <c r="I12" i="44"/>
  <c r="F12" i="44"/>
  <c r="C12" i="44"/>
  <c r="R4" i="44"/>
  <c r="O4" i="44"/>
  <c r="L4" i="44"/>
  <c r="I4" i="44"/>
  <c r="F4" i="44"/>
  <c r="C4" i="44"/>
  <c r="Z43" i="48" l="1"/>
  <c r="Y43" i="48"/>
  <c r="V41" i="48"/>
  <c r="V39" i="48"/>
  <c r="Z35" i="48"/>
  <c r="Y35" i="48"/>
  <c r="AC33" i="48"/>
  <c r="V33" i="48"/>
  <c r="AB32" i="48"/>
  <c r="AD32" i="48" s="1"/>
  <c r="AC31" i="48"/>
  <c r="AA31" i="48"/>
  <c r="V31" i="48"/>
  <c r="AB30" i="48"/>
  <c r="AB34" i="48" s="1"/>
  <c r="AA30" i="48"/>
  <c r="AC25" i="48"/>
  <c r="V25" i="48"/>
  <c r="AB24" i="48"/>
  <c r="AD24" i="48" s="1"/>
  <c r="AC23" i="48"/>
  <c r="AA23" i="48"/>
  <c r="V23" i="48"/>
  <c r="AB22" i="48"/>
  <c r="AA22" i="48"/>
  <c r="AC21" i="48"/>
  <c r="AA21" i="48"/>
  <c r="AC17" i="48"/>
  <c r="V17" i="48"/>
  <c r="AB16" i="48"/>
  <c r="AD16" i="48" s="1"/>
  <c r="AC15" i="48"/>
  <c r="AA15" i="48"/>
  <c r="V15" i="48"/>
  <c r="AB14" i="48"/>
  <c r="AB18" i="48" s="1"/>
  <c r="AA14" i="48"/>
  <c r="AC13" i="48"/>
  <c r="AA13" i="48"/>
  <c r="V13" i="48"/>
  <c r="AC9" i="48"/>
  <c r="V9" i="48"/>
  <c r="AB8" i="48"/>
  <c r="AD8" i="48" s="1"/>
  <c r="AC7" i="48"/>
  <c r="AA7" i="48"/>
  <c r="V7" i="48"/>
  <c r="AB6" i="48"/>
  <c r="AB10" i="48" s="1"/>
  <c r="AA6" i="48"/>
  <c r="AC5" i="48"/>
  <c r="AA5" i="48"/>
  <c r="V5" i="48"/>
  <c r="Z43" i="47"/>
  <c r="Y43" i="47"/>
  <c r="V41" i="47"/>
  <c r="V39" i="47"/>
  <c r="V37" i="47"/>
  <c r="Z35" i="47"/>
  <c r="Y35" i="47"/>
  <c r="AC33" i="47"/>
  <c r="V33" i="47"/>
  <c r="AB32" i="47"/>
  <c r="AC31" i="47"/>
  <c r="AA31" i="47"/>
  <c r="V31" i="47"/>
  <c r="AB30" i="47"/>
  <c r="AA30" i="47"/>
  <c r="V29" i="47"/>
  <c r="AC25" i="47"/>
  <c r="V25" i="47"/>
  <c r="AB24" i="47"/>
  <c r="AC23" i="47"/>
  <c r="AA23" i="47"/>
  <c r="V23" i="47"/>
  <c r="AB22" i="47"/>
  <c r="AA22" i="47"/>
  <c r="AC21" i="47"/>
  <c r="AA21" i="47"/>
  <c r="V21" i="47"/>
  <c r="AC17" i="47"/>
  <c r="V17" i="47"/>
  <c r="AB16" i="47"/>
  <c r="AD16" i="47" s="1"/>
  <c r="AC15" i="47"/>
  <c r="AA15" i="47"/>
  <c r="V15" i="47"/>
  <c r="AB14" i="47"/>
  <c r="AA14" i="47"/>
  <c r="AC13" i="47"/>
  <c r="AA13" i="47"/>
  <c r="V13" i="47"/>
  <c r="AC9" i="47"/>
  <c r="V9" i="47"/>
  <c r="AB8" i="47"/>
  <c r="AC7" i="47"/>
  <c r="AA7" i="47"/>
  <c r="V7" i="47"/>
  <c r="AB6" i="47"/>
  <c r="AA6" i="47"/>
  <c r="AC5" i="47"/>
  <c r="AA5" i="47"/>
  <c r="V5" i="47"/>
  <c r="Z43" i="46"/>
  <c r="Y43" i="46"/>
  <c r="V41" i="46"/>
  <c r="V39" i="46"/>
  <c r="V37" i="46"/>
  <c r="Z35" i="46"/>
  <c r="Y35" i="46"/>
  <c r="AC33" i="46"/>
  <c r="V33" i="46"/>
  <c r="AB32" i="46"/>
  <c r="AD32" i="46" s="1"/>
  <c r="AC31" i="46"/>
  <c r="AA31" i="46"/>
  <c r="V31" i="46"/>
  <c r="AB30" i="46"/>
  <c r="AA30" i="46"/>
  <c r="V29" i="46"/>
  <c r="AC25" i="46"/>
  <c r="V25" i="46"/>
  <c r="AB24" i="46"/>
  <c r="AD24" i="46" s="1"/>
  <c r="AC23" i="46"/>
  <c r="AA23" i="46"/>
  <c r="V23" i="46"/>
  <c r="AB22" i="46"/>
  <c r="AA22" i="46"/>
  <c r="AC21" i="46"/>
  <c r="AA21" i="46"/>
  <c r="V21" i="46"/>
  <c r="AC17" i="46"/>
  <c r="V17" i="46"/>
  <c r="AB16" i="46"/>
  <c r="AD16" i="46" s="1"/>
  <c r="AC15" i="46"/>
  <c r="AA15" i="46"/>
  <c r="V15" i="46"/>
  <c r="AB14" i="46"/>
  <c r="AB18" i="46" s="1"/>
  <c r="AA14" i="46"/>
  <c r="AC13" i="46"/>
  <c r="AA13" i="46"/>
  <c r="V13" i="46"/>
  <c r="AC9" i="46"/>
  <c r="V9" i="46"/>
  <c r="AB8" i="46"/>
  <c r="AD8" i="46" s="1"/>
  <c r="AC7" i="46"/>
  <c r="AA7" i="46"/>
  <c r="V7" i="46"/>
  <c r="AB6" i="46"/>
  <c r="AA6" i="46"/>
  <c r="AC5" i="46"/>
  <c r="AA5" i="46"/>
  <c r="V5" i="46"/>
  <c r="Z43" i="45"/>
  <c r="Y43" i="45"/>
  <c r="V41" i="45"/>
  <c r="V39" i="45"/>
  <c r="V37" i="45"/>
  <c r="Z35" i="45"/>
  <c r="Y35" i="45"/>
  <c r="AC33" i="45"/>
  <c r="V33" i="45"/>
  <c r="AB32" i="45"/>
  <c r="AD32" i="45" s="1"/>
  <c r="AC31" i="45"/>
  <c r="AA31" i="45"/>
  <c r="V31" i="45"/>
  <c r="AB30" i="45"/>
  <c r="AB34" i="45" s="1"/>
  <c r="AA30" i="45"/>
  <c r="V29" i="45"/>
  <c r="AC25" i="45"/>
  <c r="V25" i="45"/>
  <c r="AB24" i="45"/>
  <c r="AD24" i="45" s="1"/>
  <c r="AC23" i="45"/>
  <c r="AA23" i="45"/>
  <c r="V23" i="45"/>
  <c r="AB22" i="45"/>
  <c r="AA22" i="45"/>
  <c r="AC21" i="45"/>
  <c r="AA21" i="45"/>
  <c r="V21" i="45"/>
  <c r="AC17" i="45"/>
  <c r="V17" i="45"/>
  <c r="AB16" i="45"/>
  <c r="AC15" i="45"/>
  <c r="AA15" i="45"/>
  <c r="V15" i="45"/>
  <c r="AB14" i="45"/>
  <c r="AA14" i="45"/>
  <c r="AC13" i="45"/>
  <c r="AA13" i="45"/>
  <c r="AC9" i="45"/>
  <c r="V9" i="45"/>
  <c r="AB8" i="45"/>
  <c r="AD8" i="45" s="1"/>
  <c r="AC7" i="45"/>
  <c r="AA7" i="45"/>
  <c r="V7" i="45"/>
  <c r="AB6" i="45"/>
  <c r="AA6" i="45"/>
  <c r="AC5" i="45"/>
  <c r="AA5" i="45"/>
  <c r="Z43" i="44"/>
  <c r="Y43" i="44"/>
  <c r="V41" i="44"/>
  <c r="V39" i="44"/>
  <c r="V37" i="44"/>
  <c r="Z35" i="44"/>
  <c r="Y35" i="44"/>
  <c r="AC33" i="44"/>
  <c r="V33" i="44"/>
  <c r="AB32" i="44"/>
  <c r="AD32" i="44" s="1"/>
  <c r="AC31" i="44"/>
  <c r="AA31" i="44"/>
  <c r="V31" i="44"/>
  <c r="AB30" i="44"/>
  <c r="AB34" i="44" s="1"/>
  <c r="AA30" i="44"/>
  <c r="AC25" i="44"/>
  <c r="V25" i="44"/>
  <c r="AB24" i="44"/>
  <c r="AD24" i="44" s="1"/>
  <c r="AC23" i="44"/>
  <c r="AA23" i="44"/>
  <c r="V23" i="44"/>
  <c r="AB22" i="44"/>
  <c r="AB26" i="44" s="1"/>
  <c r="AA22" i="44"/>
  <c r="AC21" i="44"/>
  <c r="AA21" i="44"/>
  <c r="AC17" i="44"/>
  <c r="V17" i="44"/>
  <c r="AB16" i="44"/>
  <c r="AD16" i="44" s="1"/>
  <c r="AC15" i="44"/>
  <c r="AA15" i="44"/>
  <c r="V15" i="44"/>
  <c r="AB14" i="44"/>
  <c r="AA14" i="44"/>
  <c r="AC13" i="44"/>
  <c r="AA13" i="44"/>
  <c r="AC9" i="44"/>
  <c r="V9" i="44"/>
  <c r="AB8" i="44"/>
  <c r="AD8" i="44" s="1"/>
  <c r="AC7" i="44"/>
  <c r="AA7" i="44"/>
  <c r="V7" i="44"/>
  <c r="AB6" i="44"/>
  <c r="AB10" i="44" s="1"/>
  <c r="AA6" i="44"/>
  <c r="AC5" i="44"/>
  <c r="AA5" i="44"/>
  <c r="AC10" i="47" l="1"/>
  <c r="AD15" i="47"/>
  <c r="AD30" i="47"/>
  <c r="AD21" i="48"/>
  <c r="AD7" i="46"/>
  <c r="AD14" i="46"/>
  <c r="AC26" i="47"/>
  <c r="AA26" i="46"/>
  <c r="AA10" i="48"/>
  <c r="AA18" i="48"/>
  <c r="AD23" i="46"/>
  <c r="AD6" i="47"/>
  <c r="AD21" i="47"/>
  <c r="AD15" i="48"/>
  <c r="AD31" i="48"/>
  <c r="AD23" i="44"/>
  <c r="V35" i="47"/>
  <c r="Y29" i="47" s="1"/>
  <c r="AD14" i="44"/>
  <c r="AA18" i="44"/>
  <c r="AD31" i="45"/>
  <c r="AC10" i="44"/>
  <c r="AD31" i="44"/>
  <c r="AA18" i="45"/>
  <c r="AD6" i="46"/>
  <c r="AD23" i="48"/>
  <c r="AD6" i="44"/>
  <c r="AD15" i="44"/>
  <c r="AD15" i="45"/>
  <c r="AB10" i="46"/>
  <c r="AC18" i="46"/>
  <c r="AD22" i="46"/>
  <c r="V35" i="46"/>
  <c r="Y29" i="46" s="1"/>
  <c r="AD31" i="46"/>
  <c r="AA18" i="47"/>
  <c r="AD6" i="48"/>
  <c r="AC10" i="48"/>
  <c r="AD14" i="48"/>
  <c r="AD21" i="46"/>
  <c r="AD13" i="48"/>
  <c r="AA10" i="46"/>
  <c r="AD30" i="46"/>
  <c r="AD5" i="47"/>
  <c r="AD22" i="47"/>
  <c r="AA26" i="48"/>
  <c r="AD7" i="44"/>
  <c r="AD22" i="44"/>
  <c r="AC26" i="44"/>
  <c r="AC18" i="45"/>
  <c r="AD5" i="46"/>
  <c r="AD7" i="47"/>
  <c r="AD23" i="47"/>
  <c r="AB34" i="47"/>
  <c r="AD7" i="48"/>
  <c r="AD30" i="48"/>
  <c r="AC18" i="44"/>
  <c r="AD13" i="45"/>
  <c r="AA18" i="46"/>
  <c r="AB26" i="46"/>
  <c r="AB34" i="46"/>
  <c r="AA10" i="47"/>
  <c r="AA26" i="47"/>
  <c r="V19" i="48"/>
  <c r="AB26" i="48"/>
  <c r="AD30" i="44"/>
  <c r="AD7" i="45"/>
  <c r="AD14" i="45"/>
  <c r="AC26" i="45"/>
  <c r="AD15" i="46"/>
  <c r="AB10" i="47"/>
  <c r="AD14" i="47"/>
  <c r="AB26" i="47"/>
  <c r="AD31" i="47"/>
  <c r="AD22" i="48"/>
  <c r="V35" i="48"/>
  <c r="Z29" i="48" s="1"/>
  <c r="V43" i="47"/>
  <c r="Z37" i="47" s="1"/>
  <c r="V43" i="45"/>
  <c r="Z37" i="45" s="1"/>
  <c r="V27" i="45"/>
  <c r="V19" i="45"/>
  <c r="V11" i="48"/>
  <c r="V27" i="48"/>
  <c r="V43" i="48"/>
  <c r="Z37" i="48" s="1"/>
  <c r="V19" i="47"/>
  <c r="V11" i="47"/>
  <c r="V27" i="47"/>
  <c r="V27" i="46"/>
  <c r="V11" i="46"/>
  <c r="V19" i="46"/>
  <c r="V43" i="46"/>
  <c r="Z37" i="46" s="1"/>
  <c r="V11" i="45"/>
  <c r="V35" i="45"/>
  <c r="Y29" i="45" s="1"/>
  <c r="V35" i="44"/>
  <c r="Y29" i="44" s="1"/>
  <c r="V19" i="44"/>
  <c r="AD13" i="44"/>
  <c r="AB10" i="45"/>
  <c r="AD6" i="45"/>
  <c r="AD22" i="45"/>
  <c r="AB26" i="45"/>
  <c r="AC10" i="45"/>
  <c r="AA26" i="45"/>
  <c r="AD21" i="45"/>
  <c r="AA10" i="44"/>
  <c r="AD5" i="44"/>
  <c r="V27" i="44"/>
  <c r="V43" i="44"/>
  <c r="Y37" i="44" s="1"/>
  <c r="AA10" i="45"/>
  <c r="AD5" i="45"/>
  <c r="AD16" i="45"/>
  <c r="AB18" i="45"/>
  <c r="V11" i="44"/>
  <c r="AB18" i="44"/>
  <c r="AA26" i="44"/>
  <c r="AD21" i="44"/>
  <c r="AD23" i="45"/>
  <c r="AD13" i="47"/>
  <c r="AD30" i="45"/>
  <c r="AC10" i="46"/>
  <c r="AD13" i="46"/>
  <c r="AC26" i="46"/>
  <c r="AB18" i="47"/>
  <c r="AD5" i="48"/>
  <c r="AC18" i="48"/>
  <c r="AC26" i="48"/>
  <c r="AC18" i="47"/>
  <c r="AD8" i="47"/>
  <c r="AD24" i="47"/>
  <c r="AD32" i="47"/>
  <c r="AD10" i="48" l="1"/>
  <c r="AA11" i="48" s="1"/>
  <c r="Z29" i="47"/>
  <c r="AA29" i="47" s="1"/>
  <c r="AD26" i="46"/>
  <c r="AB27" i="46" s="1"/>
  <c r="AD18" i="46"/>
  <c r="AC19" i="46" s="1"/>
  <c r="AD26" i="47"/>
  <c r="AC27" i="47" s="1"/>
  <c r="Y29" i="48"/>
  <c r="AD10" i="47"/>
  <c r="AC11" i="47" s="1"/>
  <c r="AD18" i="45"/>
  <c r="AC19" i="45" s="1"/>
  <c r="Y37" i="47"/>
  <c r="Z29" i="46"/>
  <c r="AC29" i="46" s="1"/>
  <c r="AC34" i="46" s="1"/>
  <c r="Z29" i="44"/>
  <c r="AA29" i="44" s="1"/>
  <c r="AB11" i="48"/>
  <c r="Y37" i="45"/>
  <c r="Y37" i="48"/>
  <c r="Y37" i="46"/>
  <c r="Z29" i="45"/>
  <c r="AD26" i="44"/>
  <c r="AA27" i="44" s="1"/>
  <c r="AD10" i="44"/>
  <c r="AA11" i="44" s="1"/>
  <c r="AC29" i="47"/>
  <c r="AC34" i="47" s="1"/>
  <c r="AD18" i="48"/>
  <c r="AD10" i="45"/>
  <c r="AC11" i="45" s="1"/>
  <c r="AA29" i="48"/>
  <c r="AC29" i="48"/>
  <c r="AC34" i="48" s="1"/>
  <c r="Z37" i="44"/>
  <c r="AD26" i="48"/>
  <c r="AD18" i="47"/>
  <c r="AA19" i="47" s="1"/>
  <c r="AD10" i="46"/>
  <c r="AC11" i="46" s="1"/>
  <c r="AD26" i="45"/>
  <c r="AC27" i="45" s="1"/>
  <c r="AD18" i="44"/>
  <c r="AA27" i="46" l="1"/>
  <c r="AB19" i="45"/>
  <c r="AA19" i="46"/>
  <c r="AB11" i="47"/>
  <c r="AC27" i="46"/>
  <c r="AC11" i="48"/>
  <c r="AB27" i="47"/>
  <c r="AA19" i="45"/>
  <c r="AB19" i="46"/>
  <c r="AA27" i="47"/>
  <c r="AC29" i="44"/>
  <c r="AC34" i="44" s="1"/>
  <c r="AA29" i="46"/>
  <c r="AA34" i="46" s="1"/>
  <c r="AA11" i="47"/>
  <c r="AC19" i="47"/>
  <c r="AA29" i="45"/>
  <c r="AC29" i="45"/>
  <c r="AC34" i="45" s="1"/>
  <c r="AC19" i="44"/>
  <c r="AA19" i="44"/>
  <c r="AA34" i="48"/>
  <c r="AD29" i="48"/>
  <c r="AA19" i="48"/>
  <c r="AB19" i="48"/>
  <c r="AA34" i="44"/>
  <c r="AA34" i="47"/>
  <c r="AD29" i="47"/>
  <c r="AB27" i="48"/>
  <c r="AA27" i="48"/>
  <c r="AB19" i="47"/>
  <c r="AC11" i="44"/>
  <c r="AB11" i="44"/>
  <c r="AA27" i="45"/>
  <c r="AA11" i="45"/>
  <c r="AB11" i="45"/>
  <c r="AC27" i="48"/>
  <c r="AB19" i="44"/>
  <c r="AB27" i="45"/>
  <c r="AC19" i="48"/>
  <c r="AB11" i="46"/>
  <c r="AA11" i="46"/>
  <c r="AC27" i="44"/>
  <c r="AB27" i="44"/>
  <c r="AD29" i="46" l="1"/>
  <c r="AD29" i="44"/>
  <c r="AA34" i="45"/>
  <c r="AD34" i="45" s="1"/>
  <c r="AA35" i="45" s="1"/>
  <c r="AD29" i="45"/>
  <c r="AD34" i="44"/>
  <c r="AD34" i="48"/>
  <c r="AA35" i="48" s="1"/>
  <c r="AD34" i="46"/>
  <c r="AA35" i="46" s="1"/>
  <c r="AD34" i="47"/>
  <c r="AA35" i="47" s="1"/>
  <c r="AC35" i="45" l="1"/>
  <c r="AB35" i="45"/>
  <c r="AB35" i="44"/>
  <c r="AC35" i="44"/>
  <c r="AA35" i="44"/>
  <c r="AB35" i="46"/>
  <c r="AC35" i="46"/>
  <c r="AB35" i="47"/>
  <c r="AC35" i="47"/>
  <c r="AB35" i="48"/>
  <c r="AC35" i="48"/>
</calcChain>
</file>

<file path=xl/sharedStrings.xml><?xml version="1.0" encoding="utf-8"?>
<sst xmlns="http://schemas.openxmlformats.org/spreadsheetml/2006/main" count="1517" uniqueCount="548">
  <si>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</si>
  <si>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</si>
  <si>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</si>
  <si>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</si>
  <si>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學校護理師</t>
  </si>
  <si>
    <t>白飯</t>
    <phoneticPr fontId="19" type="noConversion"/>
  </si>
  <si>
    <t>什穀飯</t>
    <phoneticPr fontId="19" type="noConversion"/>
  </si>
  <si>
    <t>深色蔬菜</t>
    <phoneticPr fontId="19" type="noConversion"/>
  </si>
  <si>
    <t>主任</t>
  </si>
  <si>
    <t>食材以可食量標示</t>
    <phoneticPr fontId="19" type="noConversion"/>
  </si>
  <si>
    <t>日期</t>
    <phoneticPr fontId="19" type="noConversion"/>
  </si>
  <si>
    <t>星期</t>
  </si>
  <si>
    <t>主食</t>
  </si>
  <si>
    <t>備註</t>
    <phoneticPr fontId="19" type="noConversion"/>
  </si>
  <si>
    <t>備註</t>
    <phoneticPr fontId="19" type="noConversion"/>
  </si>
  <si>
    <t>個人量(克)</t>
    <phoneticPr fontId="19" type="noConversion"/>
  </si>
  <si>
    <t>個人量(克)</t>
    <phoneticPr fontId="19" type="noConversion"/>
  </si>
  <si>
    <t>主菜</t>
  </si>
  <si>
    <t>副菜</t>
  </si>
  <si>
    <t>青菜</t>
    <phoneticPr fontId="19" type="noConversion"/>
  </si>
  <si>
    <t>湯</t>
  </si>
  <si>
    <t>乳品/水果</t>
    <phoneticPr fontId="19" type="noConversion"/>
  </si>
  <si>
    <t>營養分析</t>
  </si>
  <si>
    <t>食物類別</t>
    <phoneticPr fontId="19" type="noConversion"/>
  </si>
  <si>
    <t>份數</t>
    <phoneticPr fontId="19" type="noConversion"/>
  </si>
  <si>
    <t>✖</t>
    <phoneticPr fontId="19" type="noConversion"/>
  </si>
  <si>
    <t>醣類：</t>
  </si>
  <si>
    <t>主食類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</si>
  <si>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</si>
  <si>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</si>
  <si>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</si>
  <si>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</si>
  <si>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</si>
  <si>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月</t>
  </si>
  <si>
    <t>豆魚肉蛋類</t>
    <phoneticPr fontId="19" type="noConversion"/>
  </si>
  <si>
    <t>豆魚肉蛋類</t>
    <phoneticPr fontId="19" type="noConversion"/>
  </si>
  <si>
    <t>主食</t>
    <phoneticPr fontId="19" type="noConversion"/>
  </si>
  <si>
    <t>脂肪：</t>
  </si>
  <si>
    <t>蔬菜類</t>
    <phoneticPr fontId="19" type="noConversion"/>
  </si>
  <si>
    <t>蔬菜類</t>
    <phoneticPr fontId="19" type="noConversion"/>
  </si>
  <si>
    <t>肉</t>
    <phoneticPr fontId="19" type="noConversion"/>
  </si>
  <si>
    <t>肉</t>
    <phoneticPr fontId="19" type="noConversion"/>
  </si>
  <si>
    <t xml:space="preserve"> </t>
    <phoneticPr fontId="19" type="noConversion"/>
  </si>
  <si>
    <t xml:space="preserve"> </t>
    <phoneticPr fontId="19" type="noConversion"/>
  </si>
  <si>
    <t>日</t>
  </si>
  <si>
    <t>油脂類</t>
    <phoneticPr fontId="19" type="noConversion"/>
  </si>
  <si>
    <t>油脂類</t>
    <phoneticPr fontId="19" type="noConversion"/>
  </si>
  <si>
    <t>菜</t>
    <phoneticPr fontId="19" type="noConversion"/>
  </si>
  <si>
    <t>星期一</t>
    <phoneticPr fontId="19" type="noConversion"/>
  </si>
  <si>
    <t>蛋白質：</t>
  </si>
  <si>
    <t>水果類</t>
    <phoneticPr fontId="19" type="noConversion"/>
  </si>
  <si>
    <t>油</t>
    <phoneticPr fontId="19" type="noConversion"/>
  </si>
  <si>
    <t>奶類</t>
    <phoneticPr fontId="19" type="noConversion"/>
  </si>
  <si>
    <t>奶類</t>
    <phoneticPr fontId="19" type="noConversion"/>
  </si>
  <si>
    <t>水果</t>
    <phoneticPr fontId="19" type="noConversion"/>
  </si>
  <si>
    <t>餐數</t>
    <phoneticPr fontId="19" type="noConversion"/>
  </si>
  <si>
    <t>餐數</t>
    <phoneticPr fontId="19" type="noConversion"/>
  </si>
  <si>
    <t>熱量：</t>
  </si>
  <si>
    <t>✖</t>
    <phoneticPr fontId="19" type="noConversion"/>
  </si>
  <si>
    <t>熱量</t>
    <phoneticPr fontId="19" type="noConversion"/>
  </si>
  <si>
    <t>月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</si>
  <si>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</si>
  <si>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</si>
  <si>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</si>
  <si>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日</t>
    <phoneticPr fontId="19" type="noConversion"/>
  </si>
  <si>
    <t>菜</t>
    <phoneticPr fontId="19" type="noConversion"/>
  </si>
  <si>
    <t>星期二</t>
    <phoneticPr fontId="19" type="noConversion"/>
  </si>
  <si>
    <t>水果類</t>
    <phoneticPr fontId="19" type="noConversion"/>
  </si>
  <si>
    <t>水果類</t>
    <phoneticPr fontId="19" type="noConversion"/>
  </si>
  <si>
    <t>奶類</t>
    <phoneticPr fontId="19" type="noConversion"/>
  </si>
  <si>
    <t>✖</t>
    <phoneticPr fontId="19" type="noConversion"/>
  </si>
  <si>
    <t>主食類</t>
    <phoneticPr fontId="19" type="noConversion"/>
  </si>
  <si>
    <t>月</t>
    <phoneticPr fontId="19" type="noConversion"/>
  </si>
  <si>
    <t>主食</t>
    <phoneticPr fontId="19" type="noConversion"/>
  </si>
  <si>
    <t>菜</t>
    <phoneticPr fontId="19" type="noConversion"/>
  </si>
  <si>
    <t xml:space="preserve"> </t>
    <phoneticPr fontId="19" type="noConversion"/>
  </si>
  <si>
    <t>星期三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</si>
  <si>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</si>
  <si>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</si>
  <si>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</si>
  <si>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主食類</t>
    <phoneticPr fontId="19" type="noConversion"/>
  </si>
  <si>
    <t>脂肪</t>
    <phoneticPr fontId="19" type="noConversion"/>
  </si>
  <si>
    <t>醣類</t>
    <phoneticPr fontId="19" type="noConversion"/>
  </si>
  <si>
    <t>油脂類</t>
    <phoneticPr fontId="19" type="noConversion"/>
  </si>
  <si>
    <t xml:space="preserve"> </t>
    <phoneticPr fontId="19" type="noConversion"/>
  </si>
  <si>
    <t>星期四</t>
    <phoneticPr fontId="19" type="noConversion"/>
  </si>
  <si>
    <t xml:space="preserve"> </t>
    <phoneticPr fontId="19" type="noConversion"/>
  </si>
  <si>
    <t>奶類</t>
    <phoneticPr fontId="19" type="noConversion"/>
  </si>
  <si>
    <t>鈣</t>
    <phoneticPr fontId="19" type="noConversion"/>
  </si>
  <si>
    <t>纖維</t>
    <phoneticPr fontId="19" type="noConversion"/>
  </si>
  <si>
    <t>纖維</t>
    <phoneticPr fontId="19" type="noConversion"/>
  </si>
  <si>
    <t>✖</t>
    <phoneticPr fontId="19" type="noConversion"/>
  </si>
  <si>
    <t>主食類</t>
    <phoneticPr fontId="19" type="noConversion"/>
  </si>
  <si>
    <t>日</t>
    <phoneticPr fontId="19" type="noConversion"/>
  </si>
  <si>
    <t>星期五</t>
    <phoneticPr fontId="19" type="noConversion"/>
  </si>
  <si>
    <t>鈣</t>
    <phoneticPr fontId="19" type="noConversion"/>
  </si>
  <si>
    <t>纖維</t>
    <phoneticPr fontId="19" type="noConversion"/>
  </si>
  <si>
    <t>青菜</t>
    <phoneticPr fontId="19" type="noConversion"/>
  </si>
  <si>
    <t>蛋白質</t>
    <phoneticPr fontId="19" type="noConversion"/>
  </si>
  <si>
    <t>脂肪</t>
    <phoneticPr fontId="19" type="noConversion"/>
  </si>
  <si>
    <t>肉</t>
    <phoneticPr fontId="19" type="noConversion"/>
  </si>
  <si>
    <t>油脂類</t>
    <phoneticPr fontId="19" type="noConversion"/>
  </si>
  <si>
    <t>醣類</t>
    <phoneticPr fontId="19" type="noConversion"/>
  </si>
  <si>
    <t>月</t>
    <phoneticPr fontId="19" type="noConversion"/>
  </si>
  <si>
    <t>豆魚肉蛋類</t>
    <phoneticPr fontId="19" type="noConversion"/>
  </si>
  <si>
    <t>油脂類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</si>
  <si>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</si>
  <si>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</si>
  <si>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</si>
  <si>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</si>
  <si>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 xml:space="preserve"> </t>
    <phoneticPr fontId="19" type="noConversion"/>
  </si>
  <si>
    <t>星期四</t>
    <phoneticPr fontId="19" type="noConversion"/>
  </si>
  <si>
    <t xml:space="preserve"> </t>
    <phoneticPr fontId="19" type="noConversion"/>
  </si>
  <si>
    <t>主食類</t>
    <phoneticPr fontId="19" type="noConversion"/>
  </si>
  <si>
    <t>脂肪</t>
    <phoneticPr fontId="19" type="noConversion"/>
  </si>
  <si>
    <t>蛋白質</t>
    <phoneticPr fontId="19" type="noConversion"/>
  </si>
  <si>
    <t>餐數</t>
    <phoneticPr fontId="19" type="noConversion"/>
  </si>
  <si>
    <t>星期一</t>
    <phoneticPr fontId="19" type="noConversion"/>
  </si>
  <si>
    <t>醣類</t>
    <phoneticPr fontId="19" type="noConversion"/>
  </si>
  <si>
    <t>月</t>
    <phoneticPr fontId="19" type="noConversion"/>
  </si>
  <si>
    <t>蔬菜類</t>
    <phoneticPr fontId="19" type="noConversion"/>
  </si>
  <si>
    <t>星期三</t>
    <phoneticPr fontId="19" type="noConversion"/>
  </si>
  <si>
    <t>豆魚肉蛋類</t>
    <phoneticPr fontId="19" type="noConversion"/>
  </si>
  <si>
    <t>星期四</t>
    <phoneticPr fontId="19" type="noConversion"/>
  </si>
  <si>
    <t>餐數</t>
    <phoneticPr fontId="19" type="noConversion"/>
  </si>
  <si>
    <t>鈣</t>
    <phoneticPr fontId="19" type="noConversion"/>
  </si>
  <si>
    <t>纖維</t>
    <phoneticPr fontId="19" type="noConversion"/>
  </si>
  <si>
    <t>✖</t>
    <phoneticPr fontId="19" type="noConversion"/>
  </si>
  <si>
    <t>主食類</t>
    <phoneticPr fontId="19" type="noConversion"/>
  </si>
  <si>
    <t>脂肪</t>
    <phoneticPr fontId="19" type="noConversion"/>
  </si>
  <si>
    <t>蛋白質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</si>
  <si>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</si>
  <si>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</si>
  <si>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</si>
  <si>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星期五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</si>
  <si>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</si>
  <si>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</si>
  <si>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</si>
  <si>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鈣</t>
    <phoneticPr fontId="19" type="noConversion"/>
  </si>
  <si>
    <t>纖維</t>
    <phoneticPr fontId="19" type="noConversion"/>
  </si>
  <si>
    <t>醣類</t>
    <phoneticPr fontId="19" type="noConversion"/>
  </si>
  <si>
    <t>熱量</t>
    <phoneticPr fontId="19" type="noConversion"/>
  </si>
  <si>
    <t>月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</si>
  <si>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</si>
  <si>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</si>
  <si>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</si>
  <si>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</si>
  <si>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星期四</t>
    <phoneticPr fontId="19" type="noConversion"/>
  </si>
  <si>
    <t>份數</t>
    <phoneticPr fontId="19" type="noConversion"/>
  </si>
  <si>
    <t>醣類</t>
    <phoneticPr fontId="19" type="noConversion"/>
  </si>
  <si>
    <t>豆魚肉蛋類</t>
    <phoneticPr fontId="19" type="noConversion"/>
  </si>
  <si>
    <t>主食</t>
    <phoneticPr fontId="19" type="noConversion"/>
  </si>
  <si>
    <t>星期二</t>
    <phoneticPr fontId="19" type="noConversion"/>
  </si>
  <si>
    <t xml:space="preserve"> </t>
    <phoneticPr fontId="19" type="noConversion"/>
  </si>
  <si>
    <t>星期三</t>
    <phoneticPr fontId="19" type="noConversion"/>
  </si>
  <si>
    <t>油</t>
    <phoneticPr fontId="19" type="noConversion"/>
  </si>
  <si>
    <t>水果</t>
    <phoneticPr fontId="19" type="noConversion"/>
  </si>
  <si>
    <t>日</t>
    <phoneticPr fontId="19" type="noConversion"/>
  </si>
  <si>
    <t>紫米飯</t>
  </si>
  <si>
    <t>洋薏仁飯</t>
    <phoneticPr fontId="19" type="noConversion"/>
  </si>
  <si>
    <t>紫米飯</t>
    <phoneticPr fontId="19" type="noConversion"/>
  </si>
  <si>
    <t>糙米飯</t>
    <phoneticPr fontId="19" type="noConversion"/>
  </si>
  <si>
    <t>第1週菜單明細(國小-金大立廠商)</t>
    <phoneticPr fontId="19" type="noConversion"/>
  </si>
  <si>
    <t>第2週菜單明細(國小-金大立廠商)</t>
    <phoneticPr fontId="19" type="noConversion"/>
  </si>
  <si>
    <t>第3週菜單明細(國小-金大立廠商)</t>
    <phoneticPr fontId="19" type="noConversion"/>
  </si>
  <si>
    <t>第4週菜單明細(國小-金大立廠商)</t>
    <phoneticPr fontId="19" type="noConversion"/>
  </si>
  <si>
    <t>第5週菜單明細(國小-金大立廠商)</t>
    <phoneticPr fontId="19" type="noConversion"/>
  </si>
  <si>
    <t>炒</t>
    <phoneticPr fontId="19" type="noConversion"/>
  </si>
  <si>
    <t xml:space="preserve">5月9日(一) </t>
    <phoneticPr fontId="19" type="noConversion"/>
  </si>
  <si>
    <t xml:space="preserve">5月16日(一) </t>
    <phoneticPr fontId="19" type="noConversion"/>
  </si>
  <si>
    <t xml:space="preserve">5月23日(一) </t>
    <phoneticPr fontId="19" type="noConversion"/>
  </si>
  <si>
    <t xml:space="preserve">5月30日(一) </t>
    <phoneticPr fontId="19" type="noConversion"/>
  </si>
  <si>
    <t xml:space="preserve">5月4日(三) </t>
    <phoneticPr fontId="19" type="noConversion"/>
  </si>
  <si>
    <t xml:space="preserve">5月5日(四) </t>
    <phoneticPr fontId="19" type="noConversion"/>
  </si>
  <si>
    <t xml:space="preserve">5月6日(五) </t>
    <phoneticPr fontId="19" type="noConversion"/>
  </si>
  <si>
    <t xml:space="preserve">5月10日(二) </t>
    <phoneticPr fontId="19" type="noConversion"/>
  </si>
  <si>
    <t xml:space="preserve">5月11日(三) </t>
    <phoneticPr fontId="19" type="noConversion"/>
  </si>
  <si>
    <t xml:space="preserve">5月12日(四) </t>
    <phoneticPr fontId="19" type="noConversion"/>
  </si>
  <si>
    <t xml:space="preserve">5月13日(五) </t>
    <phoneticPr fontId="19" type="noConversion"/>
  </si>
  <si>
    <t xml:space="preserve">5月17日(二) </t>
    <phoneticPr fontId="19" type="noConversion"/>
  </si>
  <si>
    <t xml:space="preserve">5月18日(三) </t>
    <phoneticPr fontId="19" type="noConversion"/>
  </si>
  <si>
    <t xml:space="preserve">5月19日(四) </t>
    <phoneticPr fontId="19" type="noConversion"/>
  </si>
  <si>
    <t xml:space="preserve">5月20日(五) </t>
    <phoneticPr fontId="19" type="noConversion"/>
  </si>
  <si>
    <t xml:space="preserve">5月24日(二) </t>
    <phoneticPr fontId="19" type="noConversion"/>
  </si>
  <si>
    <t xml:space="preserve">5月25日(三) </t>
    <phoneticPr fontId="19" type="noConversion"/>
  </si>
  <si>
    <t xml:space="preserve">5月26日(四) </t>
    <phoneticPr fontId="19" type="noConversion"/>
  </si>
  <si>
    <t xml:space="preserve">5月27日(五) </t>
    <phoneticPr fontId="19" type="noConversion"/>
  </si>
  <si>
    <t xml:space="preserve">5月31日(二) </t>
    <phoneticPr fontId="19" type="noConversion"/>
  </si>
  <si>
    <t>鐵板麵</t>
    <phoneticPr fontId="19" type="noConversion"/>
  </si>
  <si>
    <t>古早味炒麵</t>
    <phoneticPr fontId="19" type="noConversion"/>
  </si>
  <si>
    <t>義大利麵</t>
    <phoneticPr fontId="19" type="noConversion"/>
  </si>
  <si>
    <t xml:space="preserve">5月2日(一) </t>
    <phoneticPr fontId="19" type="noConversion"/>
  </si>
  <si>
    <t xml:space="preserve">5月3日(二) </t>
    <phoneticPr fontId="19" type="noConversion"/>
  </si>
  <si>
    <t>廠商營養師</t>
    <phoneticPr fontId="19" type="noConversion"/>
  </si>
  <si>
    <t>廠商食品技師</t>
    <phoneticPr fontId="19" type="noConversion"/>
  </si>
  <si>
    <t>校長</t>
    <phoneticPr fontId="19" type="noConversion"/>
  </si>
  <si>
    <t>午餐秘書</t>
    <phoneticPr fontId="19" type="noConversion"/>
  </si>
  <si>
    <t>玉米三鮮湯</t>
    <phoneticPr fontId="19" type="noConversion"/>
  </si>
  <si>
    <t>筍子雞湯</t>
    <phoneticPr fontId="19" type="noConversion"/>
  </si>
  <si>
    <t>蘿蔔玉米湯</t>
    <phoneticPr fontId="19" type="noConversion"/>
  </si>
  <si>
    <t>冬粉木耳湯</t>
    <phoneticPr fontId="19" type="noConversion"/>
  </si>
  <si>
    <t>玉米蛋花湯</t>
    <phoneticPr fontId="19" type="noConversion"/>
  </si>
  <si>
    <t>蘿蔔海帶湯</t>
    <phoneticPr fontId="19" type="noConversion"/>
  </si>
  <si>
    <t>冬瓜排骨湯</t>
    <phoneticPr fontId="19" type="noConversion"/>
  </si>
  <si>
    <t>蒲瓜肉絲湯</t>
    <phoneticPr fontId="19" type="noConversion"/>
  </si>
  <si>
    <t>蘿蔔排骨湯</t>
    <phoneticPr fontId="19" type="noConversion"/>
  </si>
  <si>
    <t>京醬燒肉</t>
    <phoneticPr fontId="19" type="noConversion"/>
  </si>
  <si>
    <t>三杯雞</t>
    <phoneticPr fontId="19" type="noConversion"/>
  </si>
  <si>
    <t>蒜泥白肉</t>
    <phoneticPr fontId="19" type="noConversion"/>
  </si>
  <si>
    <t>春川炒雞</t>
    <phoneticPr fontId="19" type="noConversion"/>
  </si>
  <si>
    <t>冬瓜燒鴨</t>
    <phoneticPr fontId="19" type="noConversion"/>
  </si>
  <si>
    <t>照燒咕咾肉</t>
    <phoneticPr fontId="19" type="noConversion"/>
  </si>
  <si>
    <t>生鮮豬肉</t>
    <phoneticPr fontId="19" type="noConversion"/>
  </si>
  <si>
    <t>非基改豆干</t>
    <phoneticPr fontId="19" type="noConversion"/>
  </si>
  <si>
    <t>榨菜</t>
    <phoneticPr fontId="19" type="noConversion"/>
  </si>
  <si>
    <t>木耳</t>
    <phoneticPr fontId="19" type="noConversion"/>
  </si>
  <si>
    <t>胡蘿蔔</t>
    <phoneticPr fontId="19" type="noConversion"/>
  </si>
  <si>
    <t>茶碗蒸</t>
    <phoneticPr fontId="19" type="noConversion"/>
  </si>
  <si>
    <t>冬瓜雞湯</t>
    <phoneticPr fontId="19" type="noConversion"/>
  </si>
  <si>
    <t>焗烤茄汁粉</t>
    <phoneticPr fontId="19" type="noConversion"/>
  </si>
  <si>
    <t>田園腰果</t>
    <phoneticPr fontId="19" type="noConversion"/>
  </si>
  <si>
    <t>銀蘿肉腩</t>
    <phoneticPr fontId="19" type="noConversion"/>
  </si>
  <si>
    <t>香滷翅腿</t>
    <phoneticPr fontId="19" type="noConversion"/>
  </si>
  <si>
    <t>海芽金針菇湯</t>
    <phoneticPr fontId="19" type="noConversion"/>
  </si>
  <si>
    <t>里肌豬排</t>
    <phoneticPr fontId="19" type="noConversion"/>
  </si>
  <si>
    <t>咖哩洋芋</t>
    <phoneticPr fontId="19" type="noConversion"/>
  </si>
  <si>
    <t>刺瓜木耳</t>
    <phoneticPr fontId="19" type="noConversion"/>
  </si>
  <si>
    <t>義式炒雞</t>
    <phoneticPr fontId="19" type="noConversion"/>
  </si>
  <si>
    <t>絲瓜麵線</t>
    <phoneticPr fontId="19" type="noConversion"/>
  </si>
  <si>
    <t>海芽蒸蛋</t>
    <phoneticPr fontId="19" type="noConversion"/>
  </si>
  <si>
    <t>三色炒飯</t>
    <phoneticPr fontId="19" type="noConversion"/>
  </si>
  <si>
    <t>彩蔬青花</t>
    <phoneticPr fontId="19" type="noConversion"/>
  </si>
  <si>
    <t>油蔥雞</t>
    <phoneticPr fontId="19" type="noConversion"/>
  </si>
  <si>
    <t>紫米飯</t>
    <phoneticPr fontId="19" type="noConversion"/>
  </si>
  <si>
    <t>香菇雞(醃)</t>
    <phoneticPr fontId="19" type="noConversion"/>
  </si>
  <si>
    <t>雞塊(加)</t>
    <phoneticPr fontId="19" type="noConversion"/>
  </si>
  <si>
    <t>香酥雞排(炸)</t>
    <phoneticPr fontId="19" type="noConversion"/>
  </si>
  <si>
    <t>番茄炒蛋(豆)</t>
    <phoneticPr fontId="19" type="noConversion"/>
  </si>
  <si>
    <t>味噌豆腐湯(豆)</t>
    <phoneticPr fontId="19" type="noConversion"/>
  </si>
  <si>
    <t>柳葉魚(炸)(加)(海)</t>
    <phoneticPr fontId="19" type="noConversion"/>
  </si>
  <si>
    <t>關東煮(豆)</t>
    <phoneticPr fontId="19" type="noConversion"/>
  </si>
  <si>
    <t>菜脯炒蛋(醃)</t>
    <phoneticPr fontId="19" type="noConversion"/>
  </si>
  <si>
    <t>黃金魚排(炸)(海)</t>
    <phoneticPr fontId="19" type="noConversion"/>
  </si>
  <si>
    <t>BBQ烤雞翅</t>
    <phoneticPr fontId="19" type="noConversion"/>
  </si>
  <si>
    <t>紫菜豆皮湯(豆)</t>
    <phoneticPr fontId="19" type="noConversion"/>
  </si>
  <si>
    <t>梅干豆輪滷肉(醃)</t>
    <phoneticPr fontId="19" type="noConversion"/>
  </si>
  <si>
    <t>白米</t>
    <phoneticPr fontId="19" type="noConversion"/>
  </si>
  <si>
    <t>白米</t>
    <phoneticPr fontId="19" type="noConversion"/>
  </si>
  <si>
    <t>白米</t>
    <phoneticPr fontId="19" type="noConversion"/>
  </si>
  <si>
    <t>白米</t>
    <phoneticPr fontId="19" type="noConversion"/>
  </si>
  <si>
    <t>白米</t>
    <phoneticPr fontId="19" type="noConversion"/>
  </si>
  <si>
    <t>紫米</t>
    <phoneticPr fontId="19" type="noConversion"/>
  </si>
  <si>
    <t>紫米</t>
    <phoneticPr fontId="19" type="noConversion"/>
  </si>
  <si>
    <t>白米</t>
    <phoneticPr fontId="19" type="noConversion"/>
  </si>
  <si>
    <t>什穀米</t>
    <phoneticPr fontId="19" type="noConversion"/>
  </si>
  <si>
    <t>白米</t>
    <phoneticPr fontId="19" type="noConversion"/>
  </si>
  <si>
    <t>糙米</t>
    <phoneticPr fontId="19" type="noConversion"/>
  </si>
  <si>
    <t>油麵</t>
    <phoneticPr fontId="19" type="noConversion"/>
  </si>
  <si>
    <t>高麗菜</t>
    <phoneticPr fontId="19" type="noConversion"/>
  </si>
  <si>
    <t>豆芽菜</t>
    <phoneticPr fontId="19" type="noConversion"/>
  </si>
  <si>
    <t>胡蘿蔔</t>
    <phoneticPr fontId="19" type="noConversion"/>
  </si>
  <si>
    <t>香菇</t>
    <phoneticPr fontId="19" type="noConversion"/>
  </si>
  <si>
    <t>香菇</t>
    <phoneticPr fontId="19" type="noConversion"/>
  </si>
  <si>
    <t>生鮮絞肉</t>
    <phoneticPr fontId="19" type="noConversion"/>
  </si>
  <si>
    <t>洋蔥</t>
    <phoneticPr fontId="19" type="noConversion"/>
  </si>
  <si>
    <t>洋蔥</t>
    <phoneticPr fontId="19" type="noConversion"/>
  </si>
  <si>
    <t>麵條</t>
  </si>
  <si>
    <t>生鮮豬肉</t>
  </si>
  <si>
    <t>玉米</t>
  </si>
  <si>
    <t>洋蔥</t>
  </si>
  <si>
    <t>紅蘿蔔</t>
  </si>
  <si>
    <t>生鮮豬肉</t>
    <phoneticPr fontId="19" type="noConversion"/>
  </si>
  <si>
    <t>玉米</t>
    <phoneticPr fontId="19" type="noConversion"/>
  </si>
  <si>
    <t>胡蘿蔔</t>
    <phoneticPr fontId="19" type="noConversion"/>
  </si>
  <si>
    <t>青豆仁</t>
    <phoneticPr fontId="19" type="noConversion"/>
  </si>
  <si>
    <t>洋薏仁</t>
    <phoneticPr fontId="19" type="noConversion"/>
  </si>
  <si>
    <t>白米</t>
    <phoneticPr fontId="19" type="noConversion"/>
  </si>
  <si>
    <t>洋薏仁</t>
    <phoneticPr fontId="19" type="noConversion"/>
  </si>
  <si>
    <t>白米</t>
    <phoneticPr fontId="19" type="noConversion"/>
  </si>
  <si>
    <t>海芽</t>
    <phoneticPr fontId="19" type="noConversion"/>
  </si>
  <si>
    <t>金針菇</t>
  </si>
  <si>
    <t>金針菇</t>
    <phoneticPr fontId="19" type="noConversion"/>
  </si>
  <si>
    <t>冬瓜</t>
    <phoneticPr fontId="19" type="noConversion"/>
  </si>
  <si>
    <t>生鮮雞肉</t>
    <phoneticPr fontId="19" type="noConversion"/>
  </si>
  <si>
    <t>生鮮筍子</t>
  </si>
  <si>
    <t>生鮮筍子</t>
    <phoneticPr fontId="19" type="noConversion"/>
  </si>
  <si>
    <t>豆皮</t>
    <phoneticPr fontId="19" type="noConversion"/>
  </si>
  <si>
    <t>冬粉</t>
    <phoneticPr fontId="19" type="noConversion"/>
  </si>
  <si>
    <t>木耳</t>
    <phoneticPr fontId="19" type="noConversion"/>
  </si>
  <si>
    <t>玉米</t>
    <phoneticPr fontId="19" type="noConversion"/>
  </si>
  <si>
    <t>蛋</t>
    <phoneticPr fontId="19" type="noConversion"/>
  </si>
  <si>
    <t>冬瓜</t>
    <phoneticPr fontId="19" type="noConversion"/>
  </si>
  <si>
    <t>生鮮豬肉</t>
    <phoneticPr fontId="19" type="noConversion"/>
  </si>
  <si>
    <t>白蘿蔔</t>
    <phoneticPr fontId="19" type="noConversion"/>
  </si>
  <si>
    <t>胡蘿蔔</t>
    <phoneticPr fontId="19" type="noConversion"/>
  </si>
  <si>
    <t>玉米</t>
    <phoneticPr fontId="19" type="noConversion"/>
  </si>
  <si>
    <t>白蘿蔔</t>
    <phoneticPr fontId="19" type="noConversion"/>
  </si>
  <si>
    <t>胡蘿蔔</t>
    <phoneticPr fontId="19" type="noConversion"/>
  </si>
  <si>
    <t>玉米</t>
    <phoneticPr fontId="19" type="noConversion"/>
  </si>
  <si>
    <t>筍子</t>
    <phoneticPr fontId="19" type="noConversion"/>
  </si>
  <si>
    <t>非基改豆腐</t>
    <phoneticPr fontId="19" type="noConversion"/>
  </si>
  <si>
    <t>豆</t>
    <phoneticPr fontId="19" type="noConversion"/>
  </si>
  <si>
    <t>胡蘿蔔</t>
    <phoneticPr fontId="19" type="noConversion"/>
  </si>
  <si>
    <t>木耳</t>
    <phoneticPr fontId="19" type="noConversion"/>
  </si>
  <si>
    <t>蛋</t>
    <phoneticPr fontId="19" type="noConversion"/>
  </si>
  <si>
    <t>酸菜</t>
    <phoneticPr fontId="19" type="noConversion"/>
  </si>
  <si>
    <t>醃</t>
    <phoneticPr fontId="19" type="noConversion"/>
  </si>
  <si>
    <t>海帶</t>
    <phoneticPr fontId="19" type="noConversion"/>
  </si>
  <si>
    <t>豆</t>
    <phoneticPr fontId="19" type="noConversion"/>
  </si>
  <si>
    <t>柴魚</t>
    <phoneticPr fontId="19" type="noConversion"/>
  </si>
  <si>
    <t>味噌</t>
    <phoneticPr fontId="19" type="noConversion"/>
  </si>
  <si>
    <t>非基改豆腐</t>
    <phoneticPr fontId="19" type="noConversion"/>
  </si>
  <si>
    <t>味噌</t>
    <phoneticPr fontId="19" type="noConversion"/>
  </si>
  <si>
    <t>白蘿蔔</t>
    <phoneticPr fontId="19" type="noConversion"/>
  </si>
  <si>
    <t>胡蘿蔔</t>
    <phoneticPr fontId="19" type="noConversion"/>
  </si>
  <si>
    <t>金針菇</t>
    <phoneticPr fontId="19" type="noConversion"/>
  </si>
  <si>
    <t>乾木耳</t>
    <phoneticPr fontId="19" type="noConversion"/>
  </si>
  <si>
    <t>胡蘿蔔</t>
    <phoneticPr fontId="19" type="noConversion"/>
  </si>
  <si>
    <t>海帶</t>
    <phoneticPr fontId="19" type="noConversion"/>
  </si>
  <si>
    <t>金針菇</t>
    <phoneticPr fontId="19" type="noConversion"/>
  </si>
  <si>
    <t>玉米</t>
    <phoneticPr fontId="19" type="noConversion"/>
  </si>
  <si>
    <t>玉米</t>
    <phoneticPr fontId="19" type="noConversion"/>
  </si>
  <si>
    <t>蒲瓜</t>
    <phoneticPr fontId="19" type="noConversion"/>
  </si>
  <si>
    <t>金針菇</t>
    <phoneticPr fontId="19" type="noConversion"/>
  </si>
  <si>
    <t>木耳</t>
    <phoneticPr fontId="19" type="noConversion"/>
  </si>
  <si>
    <t>白蘿蔔</t>
    <phoneticPr fontId="19" type="noConversion"/>
  </si>
  <si>
    <t>胡蘿蔔</t>
  </si>
  <si>
    <t>胡蘿蔔</t>
    <phoneticPr fontId="19" type="noConversion"/>
  </si>
  <si>
    <t>生鮮豬肉</t>
    <phoneticPr fontId="19" type="noConversion"/>
  </si>
  <si>
    <t>蛋</t>
    <phoneticPr fontId="19" type="noConversion"/>
  </si>
  <si>
    <t>深色蔬菜</t>
    <phoneticPr fontId="19" type="noConversion"/>
  </si>
  <si>
    <t>冷</t>
    <phoneticPr fontId="19" type="noConversion"/>
  </si>
  <si>
    <t>雞塊</t>
    <phoneticPr fontId="19" type="noConversion"/>
  </si>
  <si>
    <t>加</t>
    <phoneticPr fontId="19" type="noConversion"/>
  </si>
  <si>
    <t>生鮮雞肉</t>
    <phoneticPr fontId="19" type="noConversion"/>
  </si>
  <si>
    <t>柳葉魚</t>
    <phoneticPr fontId="19" type="noConversion"/>
  </si>
  <si>
    <t>海</t>
    <phoneticPr fontId="19" type="noConversion"/>
  </si>
  <si>
    <t>蛋</t>
    <phoneticPr fontId="19" type="noConversion"/>
  </si>
  <si>
    <t>香菇</t>
    <phoneticPr fontId="19" type="noConversion"/>
  </si>
  <si>
    <t>薯餅</t>
    <phoneticPr fontId="19" type="noConversion"/>
  </si>
  <si>
    <t>加</t>
    <phoneticPr fontId="19" type="noConversion"/>
  </si>
  <si>
    <t>生鮮雞肉</t>
    <phoneticPr fontId="19" type="noConversion"/>
  </si>
  <si>
    <t>生鮮豬肉</t>
    <phoneticPr fontId="19" type="noConversion"/>
  </si>
  <si>
    <t>地瓜條</t>
    <phoneticPr fontId="19" type="noConversion"/>
  </si>
  <si>
    <t>生抄手</t>
    <phoneticPr fontId="19" type="noConversion"/>
  </si>
  <si>
    <t>加</t>
    <phoneticPr fontId="19" type="noConversion"/>
  </si>
  <si>
    <t>生鮮魚肉</t>
    <phoneticPr fontId="19" type="noConversion"/>
  </si>
  <si>
    <t>海</t>
    <phoneticPr fontId="19" type="noConversion"/>
  </si>
  <si>
    <t>冷</t>
    <phoneticPr fontId="19" type="noConversion"/>
  </si>
  <si>
    <t>生鮮雞肉</t>
    <phoneticPr fontId="19" type="noConversion"/>
  </si>
  <si>
    <t>生鮮雞肉</t>
    <phoneticPr fontId="19" type="noConversion"/>
  </si>
  <si>
    <t>生鮮豬肉</t>
    <phoneticPr fontId="19" type="noConversion"/>
  </si>
  <si>
    <t>筍干</t>
    <phoneticPr fontId="19" type="noConversion"/>
  </si>
  <si>
    <t>醃</t>
    <phoneticPr fontId="19" type="noConversion"/>
  </si>
  <si>
    <t>梅干菜</t>
    <phoneticPr fontId="19" type="noConversion"/>
  </si>
  <si>
    <t>生鮮豬肉</t>
    <phoneticPr fontId="19" type="noConversion"/>
  </si>
  <si>
    <t>米血</t>
    <phoneticPr fontId="19" type="noConversion"/>
  </si>
  <si>
    <t>九層塔</t>
    <phoneticPr fontId="19" type="noConversion"/>
  </si>
  <si>
    <t>薑母</t>
    <phoneticPr fontId="19" type="noConversion"/>
  </si>
  <si>
    <t>秀珍菇</t>
    <phoneticPr fontId="19" type="noConversion"/>
  </si>
  <si>
    <t>生鮮筍子</t>
    <phoneticPr fontId="19" type="noConversion"/>
  </si>
  <si>
    <t>紅蘿蔔</t>
    <phoneticPr fontId="19" type="noConversion"/>
  </si>
  <si>
    <t>海帶結</t>
    <phoneticPr fontId="19" type="noConversion"/>
  </si>
  <si>
    <t>圓花瓜</t>
    <phoneticPr fontId="19" type="noConversion"/>
  </si>
  <si>
    <t>醃</t>
    <phoneticPr fontId="19" type="noConversion"/>
  </si>
  <si>
    <t>冬瓜</t>
    <phoneticPr fontId="19" type="noConversion"/>
  </si>
  <si>
    <t>馬鈴薯</t>
    <phoneticPr fontId="19" type="noConversion"/>
  </si>
  <si>
    <t>馬鈴薯</t>
    <phoneticPr fontId="19" type="noConversion"/>
  </si>
  <si>
    <t>生鮮豬肉</t>
    <phoneticPr fontId="19" type="noConversion"/>
  </si>
  <si>
    <t>非基改豆干</t>
    <phoneticPr fontId="19" type="noConversion"/>
  </si>
  <si>
    <t>絲瓜</t>
    <phoneticPr fontId="19" type="noConversion"/>
  </si>
  <si>
    <t>麵線</t>
    <phoneticPr fontId="19" type="noConversion"/>
  </si>
  <si>
    <t>杏鮑菇</t>
    <phoneticPr fontId="19" type="noConversion"/>
  </si>
  <si>
    <t>彩椒</t>
    <phoneticPr fontId="19" type="noConversion"/>
  </si>
  <si>
    <t>綠花菜</t>
    <phoneticPr fontId="19" type="noConversion"/>
  </si>
  <si>
    <t>螺絲麵</t>
    <phoneticPr fontId="19" type="noConversion"/>
  </si>
  <si>
    <t>洋蔥</t>
    <phoneticPr fontId="19" type="noConversion"/>
  </si>
  <si>
    <t>生鮮绞肉</t>
    <phoneticPr fontId="19" type="noConversion"/>
  </si>
  <si>
    <t>起司</t>
    <phoneticPr fontId="19" type="noConversion"/>
  </si>
  <si>
    <t>高麗菜</t>
    <phoneticPr fontId="19" type="noConversion"/>
  </si>
  <si>
    <t>雪蓮子</t>
    <phoneticPr fontId="19" type="noConversion"/>
  </si>
  <si>
    <t>胡蘿蔔</t>
    <phoneticPr fontId="19" type="noConversion"/>
  </si>
  <si>
    <t>生鮮絞肉</t>
    <phoneticPr fontId="19" type="noConversion"/>
  </si>
  <si>
    <t>腰果</t>
    <phoneticPr fontId="19" type="noConversion"/>
  </si>
  <si>
    <t>生鮮筍子</t>
    <phoneticPr fontId="19" type="noConversion"/>
  </si>
  <si>
    <t>鱿魚</t>
    <phoneticPr fontId="19" type="noConversion"/>
  </si>
  <si>
    <t>海</t>
    <phoneticPr fontId="19" type="noConversion"/>
  </si>
  <si>
    <t>木耳</t>
    <phoneticPr fontId="19" type="noConversion"/>
  </si>
  <si>
    <t>番茄</t>
    <phoneticPr fontId="19" type="noConversion"/>
  </si>
  <si>
    <t>非基改豆腐</t>
    <phoneticPr fontId="19" type="noConversion"/>
  </si>
  <si>
    <t>蛋</t>
    <phoneticPr fontId="19" type="noConversion"/>
  </si>
  <si>
    <t>乾木耳</t>
  </si>
  <si>
    <t>花瓜</t>
    <phoneticPr fontId="19" type="noConversion"/>
  </si>
  <si>
    <t>白蘿蔔</t>
    <phoneticPr fontId="19" type="noConversion"/>
  </si>
  <si>
    <t>海帶</t>
    <phoneticPr fontId="19" type="noConversion"/>
  </si>
  <si>
    <t>菜脯</t>
    <phoneticPr fontId="19" type="noConversion"/>
  </si>
  <si>
    <t>起司</t>
    <phoneticPr fontId="19" type="noConversion"/>
  </si>
  <si>
    <t>大白菜</t>
    <phoneticPr fontId="19" type="noConversion"/>
  </si>
  <si>
    <t>高麗菜</t>
    <phoneticPr fontId="19" type="noConversion"/>
  </si>
  <si>
    <t>非基改豆皮</t>
    <phoneticPr fontId="19" type="noConversion"/>
  </si>
  <si>
    <t>金針菇</t>
    <phoneticPr fontId="19" type="noConversion"/>
  </si>
  <si>
    <t>胡蘿蔔</t>
    <phoneticPr fontId="19" type="noConversion"/>
  </si>
  <si>
    <t>寬粉</t>
    <phoneticPr fontId="19" type="noConversion"/>
  </si>
  <si>
    <t>海芽</t>
    <phoneticPr fontId="19" type="noConversion"/>
  </si>
  <si>
    <t>鮪魚</t>
    <phoneticPr fontId="19" type="noConversion"/>
  </si>
  <si>
    <t>海</t>
    <phoneticPr fontId="19" type="noConversion"/>
  </si>
  <si>
    <t>紅蘿蔔</t>
    <phoneticPr fontId="19" type="noConversion"/>
  </si>
  <si>
    <t>蛋</t>
    <phoneticPr fontId="19" type="noConversion"/>
  </si>
  <si>
    <t>白蘿蔔</t>
    <phoneticPr fontId="19" type="noConversion"/>
  </si>
  <si>
    <t>海帶結</t>
    <phoneticPr fontId="19" type="noConversion"/>
  </si>
  <si>
    <t>生鮮豬肉</t>
    <phoneticPr fontId="19" type="noConversion"/>
  </si>
  <si>
    <t>梅干菜</t>
    <phoneticPr fontId="19" type="noConversion"/>
  </si>
  <si>
    <t>豆輪</t>
    <phoneticPr fontId="19" type="noConversion"/>
  </si>
  <si>
    <t>蒲瓜三絲</t>
    <phoneticPr fontId="19" type="noConversion"/>
  </si>
  <si>
    <t>蒲瓜</t>
    <phoneticPr fontId="19" type="noConversion"/>
  </si>
  <si>
    <t>木耳</t>
    <phoneticPr fontId="19" type="noConversion"/>
  </si>
  <si>
    <t>蒸</t>
    <phoneticPr fontId="19" type="noConversion"/>
  </si>
  <si>
    <t>炒</t>
    <phoneticPr fontId="19" type="noConversion"/>
  </si>
  <si>
    <t>蒸</t>
    <phoneticPr fontId="19" type="noConversion"/>
  </si>
  <si>
    <t>炒</t>
    <phoneticPr fontId="19" type="noConversion"/>
  </si>
  <si>
    <t>炒</t>
    <phoneticPr fontId="19" type="noConversion"/>
  </si>
  <si>
    <t>煮</t>
    <phoneticPr fontId="19" type="noConversion"/>
  </si>
  <si>
    <t>胡蘿蔔</t>
    <phoneticPr fontId="19" type="noConversion"/>
  </si>
  <si>
    <t>金針菇</t>
    <phoneticPr fontId="19" type="noConversion"/>
  </si>
  <si>
    <t>大黃瓜</t>
    <phoneticPr fontId="19" type="noConversion"/>
  </si>
  <si>
    <t>紅蘿蔔</t>
    <phoneticPr fontId="19" type="noConversion"/>
  </si>
  <si>
    <t>洋蔥</t>
    <phoneticPr fontId="19" type="noConversion"/>
  </si>
  <si>
    <t>醃</t>
    <phoneticPr fontId="19" type="noConversion"/>
  </si>
  <si>
    <t>爆炒回鍋肉(醃)</t>
    <phoneticPr fontId="19" type="noConversion"/>
  </si>
  <si>
    <t>煮</t>
    <phoneticPr fontId="19" type="noConversion"/>
  </si>
  <si>
    <t>烤</t>
    <phoneticPr fontId="19" type="noConversion"/>
  </si>
  <si>
    <t>煮</t>
    <phoneticPr fontId="19" type="noConversion"/>
  </si>
  <si>
    <t>炒</t>
    <phoneticPr fontId="19" type="noConversion"/>
  </si>
  <si>
    <t>煮</t>
    <phoneticPr fontId="19" type="noConversion"/>
  </si>
  <si>
    <t>炒</t>
    <phoneticPr fontId="19" type="noConversion"/>
  </si>
  <si>
    <t>煮</t>
    <phoneticPr fontId="19" type="noConversion"/>
  </si>
  <si>
    <t>烤</t>
    <phoneticPr fontId="19" type="noConversion"/>
  </si>
  <si>
    <t>炸</t>
    <phoneticPr fontId="19" type="noConversion"/>
  </si>
  <si>
    <t>煮</t>
    <phoneticPr fontId="19" type="noConversion"/>
  </si>
  <si>
    <t>炸</t>
    <phoneticPr fontId="19" type="noConversion"/>
  </si>
  <si>
    <t>蒸</t>
    <phoneticPr fontId="19" type="noConversion"/>
  </si>
  <si>
    <t>煮</t>
    <phoneticPr fontId="19" type="noConversion"/>
  </si>
  <si>
    <t>薯餅(加)(炸)</t>
    <phoneticPr fontId="19" type="noConversion"/>
  </si>
  <si>
    <t>炸</t>
    <phoneticPr fontId="19" type="noConversion"/>
  </si>
  <si>
    <t>滷</t>
    <phoneticPr fontId="19" type="noConversion"/>
  </si>
  <si>
    <t>煮</t>
    <phoneticPr fontId="19" type="noConversion"/>
  </si>
  <si>
    <t>滷</t>
    <phoneticPr fontId="19" type="noConversion"/>
  </si>
  <si>
    <t>炸</t>
    <phoneticPr fontId="19" type="noConversion"/>
  </si>
  <si>
    <t>烤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</si>
  <si>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</si>
  <si>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</si>
  <si>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</si>
  <si>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煮</t>
    <phoneticPr fontId="19" type="noConversion"/>
  </si>
  <si>
    <t>椒鹽香香雞(炸)</t>
    <phoneticPr fontId="19" type="noConversion"/>
  </si>
  <si>
    <t>蒸</t>
    <phoneticPr fontId="19" type="noConversion"/>
  </si>
  <si>
    <t>炒</t>
    <phoneticPr fontId="19" type="noConversion"/>
  </si>
  <si>
    <t>煮</t>
    <phoneticPr fontId="19" type="noConversion"/>
  </si>
  <si>
    <t>滷</t>
    <phoneticPr fontId="19" type="noConversion"/>
  </si>
  <si>
    <t>醃</t>
    <phoneticPr fontId="19" type="noConversion"/>
  </si>
  <si>
    <t>麻婆豆腐(豆)</t>
    <phoneticPr fontId="19" type="noConversion"/>
  </si>
  <si>
    <t>絲瓜金針菇</t>
    <phoneticPr fontId="19" type="noConversion"/>
  </si>
  <si>
    <t>絲瓜</t>
    <phoneticPr fontId="19" type="noConversion"/>
  </si>
  <si>
    <t>胡蘿蔔</t>
    <phoneticPr fontId="19" type="noConversion"/>
  </si>
  <si>
    <t>筍干扣肉(醃)</t>
    <phoneticPr fontId="19" type="noConversion"/>
  </si>
  <si>
    <t>蘿蔔排骨湯</t>
    <phoneticPr fontId="19" type="noConversion"/>
  </si>
  <si>
    <t>洋蔥炒蛋</t>
    <phoneticPr fontId="19" type="noConversion"/>
  </si>
  <si>
    <t>家常豆腐(豆)</t>
    <phoneticPr fontId="19" type="noConversion"/>
  </si>
  <si>
    <t>紫菜洋蔥湯</t>
    <phoneticPr fontId="19" type="noConversion"/>
  </si>
  <si>
    <t>敏豆炒菇</t>
    <phoneticPr fontId="19" type="noConversion"/>
  </si>
  <si>
    <t>鮮筍滷肉</t>
    <phoneticPr fontId="19" type="noConversion"/>
  </si>
  <si>
    <t>生鮮筍子</t>
    <phoneticPr fontId="19" type="noConversion"/>
  </si>
  <si>
    <t>胡蘿蔔</t>
    <phoneticPr fontId="19" type="noConversion"/>
  </si>
  <si>
    <t>海帶結</t>
    <phoneticPr fontId="19" type="noConversion"/>
  </si>
  <si>
    <t>非基改豆腐</t>
    <phoneticPr fontId="19" type="noConversion"/>
  </si>
  <si>
    <t>豆</t>
    <phoneticPr fontId="19" type="noConversion"/>
  </si>
  <si>
    <t>杏鮑菇</t>
    <phoneticPr fontId="19" type="noConversion"/>
  </si>
  <si>
    <t>洋蔥</t>
    <phoneticPr fontId="19" type="noConversion"/>
  </si>
  <si>
    <t>金針菇</t>
    <phoneticPr fontId="19" type="noConversion"/>
  </si>
  <si>
    <t>洋蔥</t>
    <phoneticPr fontId="19" type="noConversion"/>
  </si>
  <si>
    <t>蛋</t>
    <phoneticPr fontId="19" type="noConversion"/>
  </si>
  <si>
    <t>炒</t>
    <phoneticPr fontId="19" type="noConversion"/>
  </si>
  <si>
    <t>海芽</t>
    <phoneticPr fontId="19" type="noConversion"/>
  </si>
  <si>
    <t>洋蔥</t>
    <phoneticPr fontId="19" type="noConversion"/>
  </si>
  <si>
    <t>敏豆</t>
    <phoneticPr fontId="19" type="noConversion"/>
  </si>
  <si>
    <t>秀珍菇</t>
    <phoneticPr fontId="19" type="noConversion"/>
  </si>
  <si>
    <t>木耳</t>
    <phoneticPr fontId="19" type="noConversion"/>
  </si>
  <si>
    <t>胡蘿蔔</t>
    <phoneticPr fontId="19" type="noConversion"/>
  </si>
  <si>
    <t>香腸(加)</t>
    <phoneticPr fontId="19" type="noConversion"/>
  </si>
  <si>
    <t>香腸</t>
    <phoneticPr fontId="19" type="noConversion"/>
  </si>
  <si>
    <t>淺色蔬菜</t>
    <phoneticPr fontId="19" type="noConversion"/>
  </si>
  <si>
    <t>淺色蔬菜</t>
    <phoneticPr fontId="19" type="noConversion"/>
  </si>
  <si>
    <t>淺色蔬菜</t>
    <phoneticPr fontId="19" type="noConversion"/>
  </si>
  <si>
    <t>淺色蔬菜</t>
    <phoneticPr fontId="19" type="noConversion"/>
  </si>
  <si>
    <t>冬粉</t>
    <phoneticPr fontId="19" type="noConversion"/>
  </si>
  <si>
    <t>蒜蓉蘿蔔糕(冷)</t>
    <phoneticPr fontId="19" type="noConversion"/>
  </si>
  <si>
    <t>高麗菜培根</t>
    <phoneticPr fontId="19" type="noConversion"/>
  </si>
  <si>
    <t>蒙古時蔬炒肉</t>
    <phoneticPr fontId="19" type="noConversion"/>
  </si>
  <si>
    <t>鐵板燒肉</t>
    <phoneticPr fontId="19" type="noConversion"/>
  </si>
  <si>
    <t>培根</t>
    <phoneticPr fontId="19" type="noConversion"/>
  </si>
  <si>
    <t>蘿蔔糕</t>
    <phoneticPr fontId="19" type="noConversion"/>
  </si>
  <si>
    <t>烤</t>
    <phoneticPr fontId="19" type="noConversion"/>
  </si>
  <si>
    <t>紅蘿蔔</t>
    <phoneticPr fontId="19" type="noConversion"/>
  </si>
  <si>
    <t>金針菇</t>
    <phoneticPr fontId="19" type="noConversion"/>
  </si>
  <si>
    <t>玉米</t>
    <phoneticPr fontId="19" type="noConversion"/>
  </si>
  <si>
    <t>紅油抄手(冷)</t>
    <phoneticPr fontId="19" type="noConversion"/>
  </si>
  <si>
    <t>冷</t>
    <phoneticPr fontId="19" type="noConversion"/>
  </si>
  <si>
    <t>鮮肉餡餅(加)</t>
    <phoneticPr fontId="19" type="noConversion"/>
  </si>
  <si>
    <t>日式蒸蛋</t>
    <phoneticPr fontId="19" type="noConversion"/>
  </si>
  <si>
    <t>杏鮑菇</t>
    <phoneticPr fontId="19" type="noConversion"/>
  </si>
  <si>
    <t>馬鈴薯燉肉</t>
    <phoneticPr fontId="19" type="noConversion"/>
  </si>
  <si>
    <t>越式河粉</t>
    <phoneticPr fontId="19" type="noConversion"/>
  </si>
  <si>
    <t>古早味寬粉</t>
    <phoneticPr fontId="19" type="noConversion"/>
  </si>
  <si>
    <t>起司咖哩</t>
    <phoneticPr fontId="19" type="noConversion"/>
  </si>
  <si>
    <t>小黃瓜甜不辣</t>
    <phoneticPr fontId="19" type="noConversion"/>
  </si>
  <si>
    <t>小黃瓜</t>
    <phoneticPr fontId="19" type="noConversion"/>
  </si>
  <si>
    <t>甜不辣</t>
    <phoneticPr fontId="19" type="noConversion"/>
  </si>
  <si>
    <t>白蘿蔔</t>
    <phoneticPr fontId="19" type="noConversion"/>
  </si>
  <si>
    <t>魷魚五味(海)</t>
    <phoneticPr fontId="19" type="noConversion"/>
  </si>
  <si>
    <t>鮮筍肉絲</t>
    <phoneticPr fontId="19" type="noConversion"/>
  </si>
  <si>
    <t>蘿蔔豆腐湯(豆)</t>
    <phoneticPr fontId="19" type="noConversion"/>
  </si>
  <si>
    <t>海帶豆干(豆)</t>
    <phoneticPr fontId="19" type="noConversion"/>
  </si>
  <si>
    <t>生鮮鴨肉</t>
    <phoneticPr fontId="19" type="noConversion"/>
  </si>
  <si>
    <t>餡餅</t>
    <phoneticPr fontId="19" type="noConversion"/>
  </si>
  <si>
    <t>加</t>
    <phoneticPr fontId="19" type="noConversion"/>
  </si>
  <si>
    <t>香蔥吉拿棒(加)</t>
    <phoneticPr fontId="19" type="noConversion"/>
  </si>
  <si>
    <t>鍋貼(冷)</t>
    <phoneticPr fontId="19" type="noConversion"/>
  </si>
  <si>
    <t>鍋貼</t>
    <phoneticPr fontId="19" type="noConversion"/>
  </si>
  <si>
    <t>香蔥吉拿棒</t>
    <phoneticPr fontId="19" type="noConversion"/>
  </si>
  <si>
    <t>加</t>
    <phoneticPr fontId="19" type="noConversion"/>
  </si>
  <si>
    <t>烤</t>
    <phoneticPr fontId="19" type="noConversion"/>
  </si>
  <si>
    <t>銀絲卷(冷)</t>
    <phoneticPr fontId="19" type="noConversion"/>
  </si>
  <si>
    <t>蛋</t>
    <phoneticPr fontId="19" type="noConversion"/>
  </si>
  <si>
    <t>銀絲卷</t>
    <phoneticPr fontId="19" type="noConversion"/>
  </si>
  <si>
    <t>鮪魚玉米炒蛋(海)</t>
    <phoneticPr fontId="19" type="noConversion"/>
  </si>
  <si>
    <t>筍子排骨湯</t>
    <phoneticPr fontId="19" type="noConversion"/>
  </si>
  <si>
    <t>生鮮雞肉</t>
    <phoneticPr fontId="19" type="noConversion"/>
  </si>
  <si>
    <t>奶皇包(冷)</t>
    <phoneticPr fontId="19" type="noConversion"/>
  </si>
  <si>
    <t>奶皇包</t>
    <phoneticPr fontId="19" type="noConversion"/>
  </si>
  <si>
    <t>蒸</t>
    <phoneticPr fontId="19" type="noConversion"/>
  </si>
  <si>
    <t>野菇肉絲湯(豆)</t>
    <phoneticPr fontId="19" type="noConversion"/>
  </si>
  <si>
    <t>玉米豆干肉末(豆)</t>
    <phoneticPr fontId="19" type="noConversion"/>
  </si>
  <si>
    <t>砂鍋白菜滷(豆)</t>
    <phoneticPr fontId="19" type="noConversion"/>
  </si>
  <si>
    <t>黑白滷味(豆)</t>
    <phoneticPr fontId="19" type="noConversion"/>
  </si>
  <si>
    <t>甘梅地瓜條(加)(炸)</t>
    <phoneticPr fontId="19" type="noConversion"/>
  </si>
  <si>
    <t>深色蔬菜</t>
    <phoneticPr fontId="19" type="noConversion"/>
  </si>
  <si>
    <t>瓜仔肉燥(醃)</t>
    <phoneticPr fontId="19" type="noConversion"/>
  </si>
  <si>
    <t>酸辣湯(醃)(豆)(芡)</t>
    <phoneticPr fontId="19" type="noConversion"/>
  </si>
  <si>
    <t>玉米濃湯(芡)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</si>
</sst>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_ "/>
    <numFmt numFmtId="177" formatCode="0;_쐀"/>
    <numFmt numFmtId="178" formatCode="0.00_);[Red]\(0.00\)"/>
  </numFmts>
  <fonts count="3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新細明體"/>
      <family val="3"/>
      <charset val="136"/>
    </font>
    <font>
      <sz val="8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indexed="9"/>
        <bgColor indexed="29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64">
    <xf numFmtId="0" fontId="0" fillId="0" borderId="0" xfId="0">
      <alignment vertical="center"/>
    </xf>
    <xf numFmtId="0" fontId="20" fillId="24" borderId="0" xfId="19" applyFont="1" applyFill="1"/>
    <xf numFmtId="0" fontId="20" fillId="24" borderId="0" xfId="19" applyFont="1" applyFill="1" applyBorder="1"/>
    <xf numFmtId="0" fontId="20" fillId="24" borderId="10" xfId="0" applyNumberFormat="1" applyFont="1" applyFill="1" applyBorder="1" applyAlignment="1">
      <alignment horizontal="center" vertical="center" shrinkToFit="1"/>
    </xf>
    <xf numFmtId="0" fontId="20" fillId="24" borderId="0" xfId="0" applyNumberFormat="1" applyFont="1" applyFill="1" applyBorder="1" applyAlignment="1">
      <alignment horizontal="center" vertical="center" shrinkToFit="1"/>
    </xf>
    <xf numFmtId="0" fontId="20" fillId="24" borderId="17" xfId="0" applyNumberFormat="1" applyFont="1" applyFill="1" applyBorder="1" applyAlignment="1">
      <alignment horizontal="center" vertical="center" shrinkToFit="1"/>
    </xf>
    <xf numFmtId="0" fontId="20" fillId="0" borderId="10" xfId="19" applyFont="1" applyFill="1" applyBorder="1" applyAlignment="1">
      <alignment horizontal="center" vertical="center" shrinkToFit="1"/>
    </xf>
    <xf numFmtId="0" fontId="20" fillId="0" borderId="0" xfId="19" applyFont="1" applyFill="1" applyBorder="1" applyAlignment="1">
      <alignment horizontal="center" vertical="center" shrinkToFit="1"/>
    </xf>
    <xf numFmtId="0" fontId="20" fillId="0" borderId="17" xfId="19" applyFont="1" applyFill="1" applyBorder="1" applyAlignment="1">
      <alignment horizontal="center" vertical="center" shrinkToFit="1"/>
    </xf>
    <xf numFmtId="0" fontId="20" fillId="24" borderId="10" xfId="19" applyFont="1" applyFill="1" applyBorder="1"/>
    <xf numFmtId="0" fontId="20" fillId="24" borderId="17" xfId="19" applyFont="1" applyFill="1" applyBorder="1"/>
    <xf numFmtId="0" fontId="3" fillId="24" borderId="0" xfId="19" applyFont="1" applyFill="1"/>
    <xf numFmtId="0" fontId="3" fillId="24" borderId="0" xfId="19" applyFont="1" applyFill="1" applyBorder="1"/>
    <xf numFmtId="0" fontId="3" fillId="24" borderId="17" xfId="19" applyFont="1" applyFill="1" applyBorder="1"/>
    <xf numFmtId="0" fontId="3" fillId="24" borderId="10" xfId="19" applyFont="1" applyFill="1" applyBorder="1"/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24" borderId="32" xfId="19" applyFont="1" applyFill="1" applyBorder="1"/>
    <xf numFmtId="0" fontId="3" fillId="24" borderId="33" xfId="19" applyFont="1" applyFill="1" applyBorder="1"/>
    <xf numFmtId="0" fontId="3" fillId="24" borderId="34" xfId="19" applyFont="1" applyFill="1" applyBorder="1"/>
    <xf numFmtId="0" fontId="20" fillId="24" borderId="27" xfId="0" applyFont="1" applyFill="1" applyBorder="1" applyAlignment="1">
      <alignment horizontal="center" vertical="center" shrinkToFit="1"/>
    </xf>
    <xf numFmtId="0" fontId="20" fillId="24" borderId="28" xfId="0" applyFont="1" applyFill="1" applyBorder="1" applyAlignment="1">
      <alignment horizontal="center" vertical="center" shrinkToFit="1"/>
    </xf>
    <xf numFmtId="0" fontId="20" fillId="24" borderId="29" xfId="0" applyFont="1" applyFill="1" applyBorder="1" applyAlignment="1">
      <alignment horizontal="center" vertical="center" shrinkToFit="1"/>
    </xf>
    <xf numFmtId="0" fontId="3" fillId="24" borderId="27" xfId="19" applyFont="1" applyFill="1" applyBorder="1"/>
    <xf numFmtId="0" fontId="3" fillId="24" borderId="28" xfId="19" applyFont="1" applyFill="1" applyBorder="1"/>
    <xf numFmtId="0" fontId="3" fillId="24" borderId="29" xfId="19" applyFont="1" applyFill="1" applyBorder="1"/>
    <xf numFmtId="0" fontId="24" fillId="26" borderId="0" xfId="0" applyFont="1" applyFill="1" applyBorder="1">
      <alignment vertical="center"/>
    </xf>
    <xf numFmtId="0" fontId="24" fillId="26" borderId="0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horizontal="left"/>
    </xf>
    <xf numFmtId="0" fontId="24" fillId="26" borderId="0" xfId="0" applyFont="1" applyFill="1" applyBorder="1" applyAlignment="1">
      <alignment horizontal="center" shrinkToFit="1"/>
    </xf>
    <xf numFmtId="0" fontId="24" fillId="26" borderId="0" xfId="0" applyFont="1" applyFill="1" applyBorder="1" applyAlignment="1">
      <alignment horizontal="center" vertical="center" shrinkToFit="1"/>
    </xf>
    <xf numFmtId="0" fontId="24" fillId="26" borderId="0" xfId="0" applyFont="1" applyFill="1" applyBorder="1" applyAlignment="1">
      <alignment horizontal="right" shrinkToFit="1"/>
    </xf>
    <xf numFmtId="0" fontId="24" fillId="26" borderId="0" xfId="0" applyFont="1" applyFill="1" applyBorder="1" applyAlignment="1">
      <alignment horizontal="left" shrinkToFit="1"/>
    </xf>
    <xf numFmtId="0" fontId="24" fillId="24" borderId="36" xfId="0" applyFont="1" applyFill="1" applyBorder="1" applyAlignment="1">
      <alignment horizontal="center" vertical="center" shrinkToFit="1"/>
    </xf>
    <xf numFmtId="0" fontId="24" fillId="24" borderId="37" xfId="0" applyFont="1" applyFill="1" applyBorder="1" applyAlignment="1">
      <alignment vertical="center" textRotation="255" shrinkToFit="1"/>
    </xf>
    <xf numFmtId="0" fontId="24" fillId="24" borderId="38" xfId="0" applyFont="1" applyFill="1" applyBorder="1" applyAlignment="1">
      <alignment horizontal="center" vertical="center" shrinkToFit="1"/>
    </xf>
    <xf numFmtId="0" fontId="24" fillId="24" borderId="37" xfId="0" applyFont="1" applyFill="1" applyBorder="1" applyAlignment="1">
      <alignment horizontal="center" vertical="center" shrinkToFit="1"/>
    </xf>
    <xf numFmtId="0" fontId="24" fillId="24" borderId="39" xfId="0" applyFont="1" applyFill="1" applyBorder="1" applyAlignment="1">
      <alignment horizontal="center" vertical="center" shrinkToFit="1"/>
    </xf>
    <xf numFmtId="0" fontId="24" fillId="24" borderId="40" xfId="0" applyFont="1" applyFill="1" applyBorder="1" applyAlignment="1">
      <alignment horizontal="center" vertical="center" shrinkToFit="1"/>
    </xf>
    <xf numFmtId="0" fontId="24" fillId="24" borderId="41" xfId="0" applyFont="1" applyFill="1" applyBorder="1" applyAlignment="1">
      <alignment horizontal="center" vertical="center" shrinkToFit="1"/>
    </xf>
    <xf numFmtId="0" fontId="24" fillId="26" borderId="0" xfId="0" applyFont="1" applyFill="1">
      <alignment vertical="center"/>
    </xf>
    <xf numFmtId="0" fontId="24" fillId="26" borderId="42" xfId="0" applyFont="1" applyFill="1" applyBorder="1" applyAlignment="1">
      <alignment horizontal="center"/>
    </xf>
    <xf numFmtId="0" fontId="24" fillId="27" borderId="44" xfId="0" applyFont="1" applyFill="1" applyBorder="1" applyAlignment="1">
      <alignment horizontal="center" vertical="center" shrinkToFit="1"/>
    </xf>
    <xf numFmtId="0" fontId="24" fillId="27" borderId="45" xfId="0" applyFont="1" applyFill="1" applyBorder="1" applyAlignment="1">
      <alignment horizontal="center" vertical="center" shrinkToFit="1"/>
    </xf>
    <xf numFmtId="0" fontId="24" fillId="27" borderId="46" xfId="0" applyFont="1" applyFill="1" applyBorder="1" applyAlignment="1">
      <alignment horizontal="center" vertical="center" shrinkToFit="1"/>
    </xf>
    <xf numFmtId="0" fontId="24" fillId="27" borderId="47" xfId="0" applyFont="1" applyFill="1" applyBorder="1" applyAlignment="1">
      <alignment horizontal="center" vertical="center" shrinkToFit="1"/>
    </xf>
    <xf numFmtId="0" fontId="24" fillId="24" borderId="48" xfId="0" applyFont="1" applyFill="1" applyBorder="1" applyAlignment="1">
      <alignment vertical="center" shrinkToFit="1"/>
    </xf>
    <xf numFmtId="0" fontId="24" fillId="24" borderId="43" xfId="0" applyFont="1" applyFill="1" applyBorder="1" applyAlignment="1">
      <alignment horizontal="center" vertical="center" shrinkToFit="1"/>
    </xf>
    <xf numFmtId="0" fontId="24" fillId="24" borderId="49" xfId="0" applyFont="1" applyFill="1" applyBorder="1" applyAlignment="1">
      <alignment horizontal="center" vertical="center" shrinkToFit="1"/>
    </xf>
    <xf numFmtId="0" fontId="24" fillId="26" borderId="50" xfId="0" applyFont="1" applyFill="1" applyBorder="1" applyAlignment="1">
      <alignment horizontal="center"/>
    </xf>
    <xf numFmtId="0" fontId="24" fillId="26" borderId="51" xfId="0" applyFont="1" applyFill="1" applyBorder="1" applyAlignment="1">
      <alignment horizontal="left" vertical="center" shrinkToFit="1"/>
    </xf>
    <xf numFmtId="0" fontId="0" fillId="26" borderId="52" xfId="0" applyFont="1" applyFill="1" applyBorder="1" applyAlignment="1">
      <alignment horizontal="left" vertical="center" shrinkToFit="1"/>
    </xf>
    <xf numFmtId="0" fontId="24" fillId="26" borderId="52" xfId="0" applyFont="1" applyFill="1" applyBorder="1" applyAlignment="1">
      <alignment horizontal="left" vertical="center" shrinkToFit="1"/>
    </xf>
    <xf numFmtId="0" fontId="24" fillId="26" borderId="51" xfId="0" applyFont="1" applyFill="1" applyBorder="1" applyAlignment="1">
      <alignment horizontal="center" vertical="center" shrinkToFit="1"/>
    </xf>
    <xf numFmtId="0" fontId="24" fillId="24" borderId="53" xfId="0" applyFont="1" applyFill="1" applyBorder="1" applyAlignment="1">
      <alignment horizontal="right" shrinkToFit="1"/>
    </xf>
    <xf numFmtId="0" fontId="24" fillId="24" borderId="51" xfId="0" applyFont="1" applyFill="1" applyBorder="1" applyAlignment="1">
      <alignment horizontal="center" vertical="center" shrinkToFit="1"/>
    </xf>
    <xf numFmtId="0" fontId="24" fillId="24" borderId="54" xfId="0" applyFont="1" applyFill="1" applyBorder="1" applyAlignment="1">
      <alignment horizontal="center" vertical="center" shrinkToFit="1"/>
    </xf>
    <xf numFmtId="0" fontId="24" fillId="26" borderId="51" xfId="0" applyFont="1" applyFill="1" applyBorder="1" applyAlignment="1">
      <alignment vertical="center" textRotation="180" shrinkToFit="1"/>
    </xf>
    <xf numFmtId="0" fontId="24" fillId="24" borderId="53" xfId="0" applyFont="1" applyFill="1" applyBorder="1" applyAlignment="1">
      <alignment vertical="center" shrinkToFit="1"/>
    </xf>
    <xf numFmtId="0" fontId="24" fillId="26" borderId="0" xfId="0" applyFont="1" applyFill="1" applyBorder="1" applyAlignment="1">
      <alignment horizontal="left" vertical="center" wrapText="1"/>
    </xf>
    <xf numFmtId="176" fontId="24" fillId="26" borderId="0" xfId="0" applyNumberFormat="1" applyFont="1" applyFill="1" applyBorder="1" applyAlignment="1">
      <alignment horizontal="center" vertical="center"/>
    </xf>
    <xf numFmtId="177" fontId="24" fillId="26" borderId="0" xfId="0" applyNumberFormat="1" applyFont="1" applyFill="1" applyBorder="1" applyAlignment="1">
      <alignment horizontal="center" vertical="center"/>
    </xf>
    <xf numFmtId="0" fontId="24" fillId="26" borderId="53" xfId="0" applyFont="1" applyFill="1" applyBorder="1" applyAlignment="1">
      <alignment vertical="center" textRotation="180" shrinkToFit="1"/>
    </xf>
    <xf numFmtId="0" fontId="0" fillId="26" borderId="51" xfId="0" applyFont="1" applyFill="1" applyBorder="1" applyAlignment="1">
      <alignment horizontal="center" vertical="center" shrinkToFit="1"/>
    </xf>
    <xf numFmtId="0" fontId="24" fillId="24" borderId="51" xfId="0" applyFont="1" applyFill="1" applyBorder="1" applyAlignment="1">
      <alignment horizontal="left" vertical="center" shrinkToFit="1"/>
    </xf>
    <xf numFmtId="0" fontId="24" fillId="24" borderId="51" xfId="0" applyFont="1" applyFill="1" applyBorder="1" applyAlignment="1">
      <alignment horizontal="center" vertical="center" textRotation="180" shrinkToFit="1"/>
    </xf>
    <xf numFmtId="0" fontId="24" fillId="24" borderId="51" xfId="0" applyFont="1" applyFill="1" applyBorder="1" applyAlignment="1">
      <alignment horizontal="center" shrinkToFit="1"/>
    </xf>
    <xf numFmtId="0" fontId="24" fillId="24" borderId="54" xfId="0" applyFont="1" applyFill="1" applyBorder="1" applyAlignment="1">
      <alignment horizontal="center" shrinkToFit="1"/>
    </xf>
    <xf numFmtId="0" fontId="24" fillId="26" borderId="42" xfId="0" applyFont="1" applyFill="1" applyBorder="1" applyAlignment="1">
      <alignment horizontal="center" vertical="center" shrinkToFit="1"/>
    </xf>
    <xf numFmtId="0" fontId="24" fillId="26" borderId="56" xfId="0" applyFont="1" applyFill="1" applyBorder="1">
      <alignment vertical="center"/>
    </xf>
    <xf numFmtId="0" fontId="24" fillId="26" borderId="57" xfId="0" applyFont="1" applyFill="1" applyBorder="1" applyAlignment="1">
      <alignment horizontal="center" vertical="center" shrinkToFit="1"/>
    </xf>
    <xf numFmtId="0" fontId="24" fillId="26" borderId="58" xfId="0" applyFont="1" applyFill="1" applyBorder="1" applyAlignment="1">
      <alignment horizontal="right"/>
    </xf>
    <xf numFmtId="0" fontId="24" fillId="26" borderId="59" xfId="0" applyFont="1" applyFill="1" applyBorder="1" applyAlignment="1">
      <alignment horizontal="left" vertical="center" shrinkToFit="1"/>
    </xf>
    <xf numFmtId="0" fontId="24" fillId="26" borderId="59" xfId="0" applyFont="1" applyFill="1" applyBorder="1" applyAlignment="1">
      <alignment vertical="center" textRotation="180" shrinkToFit="1"/>
    </xf>
    <xf numFmtId="0" fontId="24" fillId="26" borderId="59" xfId="0" applyFont="1" applyFill="1" applyBorder="1" applyAlignment="1">
      <alignment horizontal="center" vertical="center" shrinkToFit="1"/>
    </xf>
    <xf numFmtId="0" fontId="24" fillId="26" borderId="59" xfId="0" applyFont="1" applyFill="1" applyBorder="1" applyAlignment="1">
      <alignment horizontal="center" vertical="center" textRotation="180" shrinkToFit="1"/>
    </xf>
    <xf numFmtId="0" fontId="24" fillId="24" borderId="60" xfId="0" applyFont="1" applyFill="1" applyBorder="1" applyAlignment="1">
      <alignment horizontal="right" shrinkToFit="1"/>
    </xf>
    <xf numFmtId="0" fontId="24" fillId="24" borderId="47" xfId="0" applyFont="1" applyFill="1" applyBorder="1" applyAlignment="1">
      <alignment horizontal="left" shrinkToFit="1"/>
    </xf>
    <xf numFmtId="0" fontId="24" fillId="24" borderId="61" xfId="0" applyFont="1" applyFill="1" applyBorder="1" applyAlignment="1">
      <alignment horizontal="center" shrinkToFit="1"/>
    </xf>
    <xf numFmtId="9" fontId="24" fillId="26" borderId="0" xfId="0" applyNumberFormat="1" applyFont="1" applyFill="1" applyBorder="1">
      <alignment vertical="center"/>
    </xf>
    <xf numFmtId="0" fontId="27" fillId="27" borderId="47" xfId="0" applyFont="1" applyFill="1" applyBorder="1" applyAlignment="1">
      <alignment horizontal="center" vertical="center" shrinkToFit="1"/>
    </xf>
    <xf numFmtId="0" fontId="24" fillId="26" borderId="52" xfId="0" applyFont="1" applyFill="1" applyBorder="1" applyAlignment="1">
      <alignment horizontal="center" vertical="center" shrinkToFit="1"/>
    </xf>
    <xf numFmtId="0" fontId="0" fillId="24" borderId="51" xfId="0" applyFont="1" applyFill="1" applyBorder="1" applyAlignment="1">
      <alignment horizontal="center" vertical="center" shrinkToFit="1"/>
    </xf>
    <xf numFmtId="0" fontId="24" fillId="26" borderId="10" xfId="0" applyFont="1" applyFill="1" applyBorder="1" applyAlignment="1">
      <alignment horizontal="center" vertical="center" shrinkToFit="1"/>
    </xf>
    <xf numFmtId="0" fontId="24" fillId="26" borderId="62" xfId="0" applyFont="1" applyFill="1" applyBorder="1">
      <alignment vertical="center"/>
    </xf>
    <xf numFmtId="0" fontId="0" fillId="26" borderId="53" xfId="0" applyFont="1" applyFill="1" applyBorder="1" applyAlignment="1">
      <alignment horizontal="left" vertical="center" shrinkToFit="1"/>
    </xf>
    <xf numFmtId="0" fontId="24" fillId="24" borderId="12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0" xfId="0" applyFont="1" applyFill="1" applyBorder="1">
      <alignment vertical="center"/>
    </xf>
    <xf numFmtId="0" fontId="24" fillId="26" borderId="12" xfId="0" applyFont="1" applyFill="1" applyBorder="1" applyAlignment="1">
      <alignment horizontal="center" vertical="center"/>
    </xf>
    <xf numFmtId="0" fontId="24" fillId="26" borderId="50" xfId="0" applyFont="1" applyFill="1" applyBorder="1" applyAlignment="1">
      <alignment horizontal="center" vertical="center" shrinkToFit="1"/>
    </xf>
    <xf numFmtId="0" fontId="24" fillId="26" borderId="63" xfId="0" applyFont="1" applyFill="1" applyBorder="1" applyAlignment="1">
      <alignment horizontal="right"/>
    </xf>
    <xf numFmtId="178" fontId="24" fillId="26" borderId="12" xfId="0" applyNumberFormat="1" applyFont="1" applyFill="1" applyBorder="1" applyAlignment="1">
      <alignment horizontal="center" vertical="center"/>
    </xf>
    <xf numFmtId="0" fontId="24" fillId="26" borderId="64" xfId="0" applyFont="1" applyFill="1" applyBorder="1" applyAlignment="1">
      <alignment horizontal="center" vertical="center" shrinkToFit="1"/>
    </xf>
    <xf numFmtId="0" fontId="24" fillId="26" borderId="65" xfId="0" applyFont="1" applyFill="1" applyBorder="1" applyAlignment="1">
      <alignment horizontal="right"/>
    </xf>
    <xf numFmtId="0" fontId="24" fillId="26" borderId="66" xfId="0" applyFont="1" applyFill="1" applyBorder="1" applyAlignment="1">
      <alignment vertical="center" textRotation="180" shrinkToFit="1"/>
    </xf>
    <xf numFmtId="0" fontId="24" fillId="26" borderId="66" xfId="0" applyFont="1" applyFill="1" applyBorder="1" applyAlignment="1">
      <alignment horizontal="left" vertical="center" shrinkToFit="1"/>
    </xf>
    <xf numFmtId="0" fontId="24" fillId="26" borderId="66" xfId="0" applyFont="1" applyFill="1" applyBorder="1" applyAlignment="1">
      <alignment horizontal="center" vertical="center" shrinkToFit="1"/>
    </xf>
    <xf numFmtId="0" fontId="24" fillId="26" borderId="66" xfId="0" applyFont="1" applyFill="1" applyBorder="1" applyAlignment="1">
      <alignment horizontal="center" vertical="center" textRotation="180" shrinkToFit="1"/>
    </xf>
    <xf numFmtId="0" fontId="24" fillId="24" borderId="67" xfId="0" applyFont="1" applyFill="1" applyBorder="1" applyAlignment="1">
      <alignment horizontal="right" shrinkToFit="1"/>
    </xf>
    <xf numFmtId="0" fontId="24" fillId="24" borderId="66" xfId="0" applyFont="1" applyFill="1" applyBorder="1" applyAlignment="1">
      <alignment horizontal="left" shrinkToFit="1"/>
    </xf>
    <xf numFmtId="0" fontId="24" fillId="24" borderId="69" xfId="0" applyFont="1" applyFill="1" applyBorder="1" applyAlignment="1">
      <alignment horizontal="center" shrinkToFit="1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shrinkToFit="1"/>
    </xf>
    <xf numFmtId="0" fontId="24" fillId="26" borderId="0" xfId="0" applyFont="1" applyFill="1" applyAlignment="1">
      <alignment vertical="center" shrinkToFit="1"/>
    </xf>
    <xf numFmtId="0" fontId="24" fillId="26" borderId="0" xfId="0" applyFont="1" applyFill="1" applyAlignment="1">
      <alignment horizontal="left" vertical="center" shrinkToFit="1"/>
    </xf>
    <xf numFmtId="0" fontId="21" fillId="26" borderId="51" xfId="0" applyFont="1" applyFill="1" applyBorder="1" applyAlignment="1">
      <alignment horizontal="left" vertical="center" shrinkToFit="1"/>
    </xf>
    <xf numFmtId="0" fontId="21" fillId="26" borderId="51" xfId="0" applyFont="1" applyFill="1" applyBorder="1" applyAlignment="1">
      <alignment horizontal="center" vertical="center" shrinkToFit="1"/>
    </xf>
    <xf numFmtId="0" fontId="22" fillId="26" borderId="52" xfId="0" applyFont="1" applyFill="1" applyBorder="1" applyAlignment="1">
      <alignment horizontal="left" vertical="center" shrinkToFit="1"/>
    </xf>
    <xf numFmtId="0" fontId="21" fillId="26" borderId="52" xfId="0" applyFont="1" applyFill="1" applyBorder="1" applyAlignment="1">
      <alignment horizontal="center" vertical="center" shrinkToFit="1"/>
    </xf>
    <xf numFmtId="0" fontId="21" fillId="26" borderId="53" xfId="0" applyFont="1" applyFill="1" applyBorder="1" applyAlignment="1">
      <alignment vertical="center" textRotation="180" shrinkToFit="1"/>
    </xf>
    <xf numFmtId="0" fontId="22" fillId="26" borderId="51" xfId="0" applyFont="1" applyFill="1" applyBorder="1" applyAlignment="1">
      <alignment horizontal="left" vertical="center" shrinkToFit="1"/>
    </xf>
    <xf numFmtId="0" fontId="22" fillId="26" borderId="51" xfId="0" applyFont="1" applyFill="1" applyBorder="1" applyAlignment="1">
      <alignment horizontal="center" vertical="center" shrinkToFit="1"/>
    </xf>
    <xf numFmtId="0" fontId="21" fillId="26" borderId="51" xfId="0" applyFont="1" applyFill="1" applyBorder="1" applyAlignment="1">
      <alignment vertical="center" textRotation="180" shrinkToFit="1"/>
    </xf>
    <xf numFmtId="0" fontId="21" fillId="24" borderId="51" xfId="0" applyFont="1" applyFill="1" applyBorder="1" applyAlignment="1">
      <alignment horizontal="center" vertical="center" shrinkToFit="1"/>
    </xf>
    <xf numFmtId="0" fontId="21" fillId="26" borderId="63" xfId="0" applyFont="1" applyFill="1" applyBorder="1" applyAlignment="1">
      <alignment horizontal="left" vertical="center" shrinkToFit="1"/>
    </xf>
    <xf numFmtId="0" fontId="21" fillId="24" borderId="51" xfId="0" applyFont="1" applyFill="1" applyBorder="1" applyAlignment="1">
      <alignment horizontal="left" vertical="center" shrinkToFit="1"/>
    </xf>
    <xf numFmtId="0" fontId="21" fillId="24" borderId="51" xfId="0" applyFont="1" applyFill="1" applyBorder="1" applyAlignment="1">
      <alignment horizontal="center" vertical="center" textRotation="180" shrinkToFit="1"/>
    </xf>
    <xf numFmtId="0" fontId="22" fillId="24" borderId="51" xfId="0" applyFont="1" applyFill="1" applyBorder="1" applyAlignment="1">
      <alignment horizontal="center" vertical="center" shrinkToFit="1"/>
    </xf>
    <xf numFmtId="0" fontId="21" fillId="26" borderId="43" xfId="0" applyFont="1" applyFill="1" applyBorder="1" applyAlignment="1">
      <alignment horizontal="left" vertical="center" shrinkToFit="1"/>
    </xf>
    <xf numFmtId="0" fontId="21" fillId="26" borderId="0" xfId="0" applyFont="1" applyFill="1" applyBorder="1" applyAlignment="1">
      <alignment horizontal="left" vertical="center" shrinkToFit="1"/>
    </xf>
    <xf numFmtId="0" fontId="0" fillId="26" borderId="0" xfId="0" applyFont="1" applyFill="1" applyBorder="1" applyAlignment="1">
      <alignment horizontal="left" vertical="center" shrinkToFit="1"/>
    </xf>
    <xf numFmtId="0" fontId="0" fillId="26" borderId="0" xfId="0" applyFont="1" applyFill="1" applyBorder="1" applyAlignment="1">
      <alignment horizontal="center" vertical="center" shrinkToFit="1"/>
    </xf>
    <xf numFmtId="0" fontId="24" fillId="28" borderId="0" xfId="0" applyFont="1" applyFill="1" applyBorder="1" applyAlignment="1">
      <alignment horizontal="center" vertical="center" shrinkToFit="1"/>
    </xf>
    <xf numFmtId="0" fontId="24" fillId="26" borderId="0" xfId="0" applyFont="1" applyFill="1" applyBorder="1" applyAlignment="1">
      <alignment vertical="center" textRotation="180" shrinkToFit="1"/>
    </xf>
    <xf numFmtId="0" fontId="21" fillId="27" borderId="47" xfId="0" applyFont="1" applyFill="1" applyBorder="1" applyAlignment="1">
      <alignment horizontal="center" vertical="center" shrinkToFit="1"/>
    </xf>
    <xf numFmtId="0" fontId="28" fillId="26" borderId="0" xfId="0" applyFont="1" applyFill="1" applyBorder="1" applyAlignment="1">
      <alignment vertical="center"/>
    </xf>
    <xf numFmtId="0" fontId="21" fillId="26" borderId="0" xfId="0" applyFont="1" applyFill="1" applyBorder="1" applyAlignment="1">
      <alignment horizontal="left"/>
    </xf>
    <xf numFmtId="0" fontId="21" fillId="26" borderId="0" xfId="0" applyFont="1" applyFill="1" applyBorder="1" applyAlignment="1">
      <alignment horizontal="center" shrinkToFit="1"/>
    </xf>
    <xf numFmtId="0" fontId="21" fillId="26" borderId="0" xfId="0" applyFont="1" applyFill="1" applyBorder="1" applyAlignment="1">
      <alignment horizontal="center" vertical="center" shrinkToFit="1"/>
    </xf>
    <xf numFmtId="0" fontId="21" fillId="26" borderId="0" xfId="0" applyFont="1" applyFill="1" applyBorder="1">
      <alignment vertical="center"/>
    </xf>
    <xf numFmtId="0" fontId="21" fillId="24" borderId="36" xfId="0" applyFont="1" applyFill="1" applyBorder="1" applyAlignment="1">
      <alignment horizontal="center" vertical="center" shrinkToFit="1"/>
    </xf>
    <xf numFmtId="0" fontId="21" fillId="24" borderId="37" xfId="0" applyFont="1" applyFill="1" applyBorder="1" applyAlignment="1">
      <alignment vertical="center" textRotation="255" shrinkToFit="1"/>
    </xf>
    <xf numFmtId="0" fontId="21" fillId="24" borderId="38" xfId="0" applyFont="1" applyFill="1" applyBorder="1" applyAlignment="1">
      <alignment horizontal="center" vertical="center" shrinkToFit="1"/>
    </xf>
    <xf numFmtId="0" fontId="21" fillId="24" borderId="37" xfId="0" applyFont="1" applyFill="1" applyBorder="1" applyAlignment="1">
      <alignment horizontal="center" vertical="center" shrinkToFit="1"/>
    </xf>
    <xf numFmtId="0" fontId="21" fillId="24" borderId="39" xfId="0" applyFont="1" applyFill="1" applyBorder="1" applyAlignment="1">
      <alignment horizontal="center" vertical="center" shrinkToFit="1"/>
    </xf>
    <xf numFmtId="0" fontId="21" fillId="26" borderId="42" xfId="0" applyFont="1" applyFill="1" applyBorder="1" applyAlignment="1">
      <alignment horizontal="center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45" xfId="0" applyFont="1" applyFill="1" applyBorder="1" applyAlignment="1">
      <alignment horizontal="center" vertical="center" shrinkToFit="1"/>
    </xf>
    <xf numFmtId="0" fontId="21" fillId="27" borderId="46" xfId="0" applyFont="1" applyFill="1" applyBorder="1" applyAlignment="1">
      <alignment horizontal="center" vertical="center" shrinkToFit="1"/>
    </xf>
    <xf numFmtId="0" fontId="21" fillId="26" borderId="50" xfId="0" applyFont="1" applyFill="1" applyBorder="1" applyAlignment="1">
      <alignment horizontal="center"/>
    </xf>
    <xf numFmtId="0" fontId="21" fillId="26" borderId="52" xfId="0" applyFont="1" applyFill="1" applyBorder="1" applyAlignment="1">
      <alignment horizontal="left" vertical="center" shrinkToFit="1"/>
    </xf>
    <xf numFmtId="0" fontId="21" fillId="26" borderId="42" xfId="0" applyFont="1" applyFill="1" applyBorder="1" applyAlignment="1">
      <alignment horizontal="center" vertical="center" shrinkToFit="1"/>
    </xf>
    <xf numFmtId="0" fontId="21" fillId="26" borderId="56" xfId="0" applyFont="1" applyFill="1" applyBorder="1">
      <alignment vertical="center"/>
    </xf>
    <xf numFmtId="0" fontId="21" fillId="26" borderId="57" xfId="0" applyFont="1" applyFill="1" applyBorder="1" applyAlignment="1">
      <alignment horizontal="center" vertical="center" shrinkToFit="1"/>
    </xf>
    <xf numFmtId="0" fontId="21" fillId="26" borderId="58" xfId="0" applyFont="1" applyFill="1" applyBorder="1" applyAlignment="1">
      <alignment horizontal="right"/>
    </xf>
    <xf numFmtId="0" fontId="21" fillId="26" borderId="59" xfId="0" applyFont="1" applyFill="1" applyBorder="1" applyAlignment="1">
      <alignment horizontal="left" vertical="center" shrinkToFit="1"/>
    </xf>
    <xf numFmtId="0" fontId="21" fillId="26" borderId="59" xfId="0" applyFont="1" applyFill="1" applyBorder="1" applyAlignment="1">
      <alignment vertical="center" textRotation="180" shrinkToFit="1"/>
    </xf>
    <xf numFmtId="0" fontId="21" fillId="26" borderId="59" xfId="0" applyFont="1" applyFill="1" applyBorder="1" applyAlignment="1">
      <alignment horizontal="center" vertical="center" shrinkToFit="1"/>
    </xf>
    <xf numFmtId="0" fontId="21" fillId="26" borderId="59" xfId="0" applyFont="1" applyFill="1" applyBorder="1" applyAlignment="1">
      <alignment horizontal="center" vertical="center" textRotation="180" shrinkToFit="1"/>
    </xf>
    <xf numFmtId="0" fontId="22" fillId="27" borderId="47" xfId="0" applyFont="1" applyFill="1" applyBorder="1" applyAlignment="1">
      <alignment horizontal="center" vertical="center" shrinkToFit="1"/>
    </xf>
    <xf numFmtId="0" fontId="21" fillId="26" borderId="10" xfId="0" applyFont="1" applyFill="1" applyBorder="1" applyAlignment="1">
      <alignment horizontal="center" vertical="center" shrinkToFit="1"/>
    </xf>
    <xf numFmtId="0" fontId="21" fillId="26" borderId="62" xfId="0" applyFont="1" applyFill="1" applyBorder="1">
      <alignment vertical="center"/>
    </xf>
    <xf numFmtId="0" fontId="21" fillId="26" borderId="50" xfId="0" applyFont="1" applyFill="1" applyBorder="1" applyAlignment="1">
      <alignment horizontal="center" vertical="center" shrinkToFit="1"/>
    </xf>
    <xf numFmtId="0" fontId="21" fillId="26" borderId="63" xfId="0" applyFont="1" applyFill="1" applyBorder="1" applyAlignment="1">
      <alignment horizontal="right"/>
    </xf>
    <xf numFmtId="0" fontId="21" fillId="26" borderId="64" xfId="0" applyFont="1" applyFill="1" applyBorder="1" applyAlignment="1">
      <alignment horizontal="center" vertical="center" shrinkToFit="1"/>
    </xf>
    <xf numFmtId="0" fontId="21" fillId="26" borderId="65" xfId="0" applyFont="1" applyFill="1" applyBorder="1" applyAlignment="1">
      <alignment horizontal="right"/>
    </xf>
    <xf numFmtId="0" fontId="21" fillId="26" borderId="66" xfId="0" applyFont="1" applyFill="1" applyBorder="1" applyAlignment="1">
      <alignment vertical="center" textRotation="180" shrinkToFit="1"/>
    </xf>
    <xf numFmtId="0" fontId="21" fillId="26" borderId="67" xfId="0" applyFont="1" applyFill="1" applyBorder="1" applyAlignment="1">
      <alignment vertical="center" textRotation="180" shrinkToFit="1"/>
    </xf>
    <xf numFmtId="0" fontId="21" fillId="26" borderId="68" xfId="0" applyFont="1" applyFill="1" applyBorder="1" applyAlignment="1">
      <alignment horizontal="left" vertical="center" shrinkToFit="1"/>
    </xf>
    <xf numFmtId="0" fontId="21" fillId="26" borderId="66" xfId="0" applyFont="1" applyFill="1" applyBorder="1" applyAlignment="1">
      <alignment horizontal="left" vertical="center" shrinkToFit="1"/>
    </xf>
    <xf numFmtId="0" fontId="21" fillId="26" borderId="66" xfId="0" applyFont="1" applyFill="1" applyBorder="1" applyAlignment="1">
      <alignment horizontal="center" vertical="center" shrinkToFit="1"/>
    </xf>
    <xf numFmtId="0" fontId="21" fillId="26" borderId="66" xfId="0" applyFont="1" applyFill="1" applyBorder="1" applyAlignment="1">
      <alignment horizontal="center" vertical="center" textRotation="180" shrinkToFit="1"/>
    </xf>
    <xf numFmtId="0" fontId="21" fillId="26" borderId="0" xfId="0" applyFont="1" applyFill="1" applyAlignment="1">
      <alignment horizontal="center" vertical="center"/>
    </xf>
    <xf numFmtId="0" fontId="21" fillId="26" borderId="0" xfId="0" applyFont="1" applyFill="1">
      <alignment vertical="center"/>
    </xf>
    <xf numFmtId="0" fontId="21" fillId="26" borderId="0" xfId="0" applyFont="1" applyFill="1" applyAlignment="1">
      <alignment horizontal="center" vertical="center" shrinkToFit="1"/>
    </xf>
    <xf numFmtId="0" fontId="29" fillId="24" borderId="0" xfId="19" applyFont="1" applyFill="1" applyBorder="1" applyAlignment="1">
      <alignment horizontal="center" vertical="center" shrinkToFit="1"/>
    </xf>
    <xf numFmtId="0" fontId="29" fillId="24" borderId="11" xfId="19" applyFont="1" applyFill="1" applyBorder="1" applyAlignment="1">
      <alignment horizontal="center" vertical="center" shrinkToFit="1"/>
    </xf>
    <xf numFmtId="0" fontId="29" fillId="24" borderId="12" xfId="19" applyFont="1" applyFill="1" applyBorder="1" applyAlignment="1">
      <alignment horizontal="center" vertical="center" shrinkToFit="1"/>
    </xf>
    <xf numFmtId="0" fontId="29" fillId="24" borderId="15" xfId="19" applyFont="1" applyFill="1" applyBorder="1" applyAlignment="1">
      <alignment horizontal="center" vertical="center" shrinkToFit="1"/>
    </xf>
    <xf numFmtId="0" fontId="29" fillId="24" borderId="13" xfId="19" applyFont="1" applyFill="1" applyBorder="1" applyAlignment="1">
      <alignment horizontal="center" vertical="center" shrinkToFit="1"/>
    </xf>
    <xf numFmtId="0" fontId="29" fillId="24" borderId="14" xfId="19" applyFont="1" applyFill="1" applyBorder="1" applyAlignment="1">
      <alignment horizontal="center" vertical="center" shrinkToFit="1"/>
    </xf>
    <xf numFmtId="0" fontId="29" fillId="24" borderId="16" xfId="19" applyFont="1" applyFill="1" applyBorder="1" applyAlignment="1">
      <alignment horizontal="center" vertical="center" shrinkToFit="1"/>
    </xf>
    <xf numFmtId="0" fontId="29" fillId="24" borderId="71" xfId="19" applyFont="1" applyFill="1" applyBorder="1" applyAlignment="1">
      <alignment horizontal="center" vertical="center" shrinkToFit="1"/>
    </xf>
    <xf numFmtId="0" fontId="29" fillId="24" borderId="72" xfId="19" applyFont="1" applyFill="1" applyBorder="1" applyAlignment="1">
      <alignment horizontal="center" vertical="center" shrinkToFit="1"/>
    </xf>
    <xf numFmtId="0" fontId="22" fillId="24" borderId="0" xfId="19" applyFont="1" applyFill="1"/>
    <xf numFmtId="0" fontId="21" fillId="26" borderId="70" xfId="0" applyFont="1" applyFill="1" applyBorder="1" applyAlignment="1">
      <alignment horizontal="center" vertical="center" shrinkToFit="1"/>
    </xf>
    <xf numFmtId="0" fontId="21" fillId="26" borderId="73" xfId="0" applyFont="1" applyFill="1" applyBorder="1" applyAlignment="1">
      <alignment horizontal="center" vertical="center" shrinkToFit="1"/>
    </xf>
    <xf numFmtId="0" fontId="21" fillId="26" borderId="52" xfId="0" applyFont="1" applyFill="1" applyBorder="1" applyAlignment="1">
      <alignment horizontal="center" vertical="center"/>
    </xf>
    <xf numFmtId="0" fontId="21" fillId="26" borderId="68" xfId="0" applyFont="1" applyFill="1" applyBorder="1" applyAlignment="1">
      <alignment horizontal="center" vertical="center" shrinkToFit="1"/>
    </xf>
    <xf numFmtId="0" fontId="21" fillId="26" borderId="53" xfId="0" applyFont="1" applyFill="1" applyBorder="1" applyAlignment="1">
      <alignment horizontal="center" vertical="center" shrinkToFit="1"/>
    </xf>
    <xf numFmtId="0" fontId="21" fillId="24" borderId="52" xfId="0" applyFont="1" applyFill="1" applyBorder="1" applyAlignment="1">
      <alignment horizontal="left" vertical="center" shrinkToFit="1"/>
    </xf>
    <xf numFmtId="0" fontId="21" fillId="24" borderId="70" xfId="0" applyFont="1" applyFill="1" applyBorder="1" applyAlignment="1">
      <alignment horizontal="center" vertical="center" shrinkToFit="1"/>
    </xf>
    <xf numFmtId="0" fontId="21" fillId="26" borderId="53" xfId="0" applyFont="1" applyFill="1" applyBorder="1" applyAlignment="1">
      <alignment horizontal="left" vertical="center" shrinkToFit="1"/>
    </xf>
    <xf numFmtId="0" fontId="22" fillId="26" borderId="53" xfId="0" applyFont="1" applyFill="1" applyBorder="1" applyAlignment="1">
      <alignment horizontal="left" vertical="center" shrinkToFit="1"/>
    </xf>
    <xf numFmtId="0" fontId="24" fillId="26" borderId="53" xfId="0" applyFont="1" applyFill="1" applyBorder="1" applyAlignment="1">
      <alignment horizontal="left" vertical="center" shrinkToFit="1"/>
    </xf>
    <xf numFmtId="0" fontId="24" fillId="24" borderId="0" xfId="0" applyFont="1" applyFill="1" applyBorder="1" applyAlignment="1">
      <alignment vertical="center" shrinkToFit="1"/>
    </xf>
    <xf numFmtId="0" fontId="24" fillId="24" borderId="0" xfId="0" applyFont="1" applyFill="1" applyBorder="1" applyAlignment="1">
      <alignment horizontal="center" vertical="center" shrinkToFit="1"/>
    </xf>
    <xf numFmtId="0" fontId="24" fillId="24" borderId="0" xfId="0" applyFont="1" applyFill="1" applyBorder="1" applyAlignment="1">
      <alignment horizontal="right" shrinkToFit="1"/>
    </xf>
    <xf numFmtId="0" fontId="24" fillId="24" borderId="0" xfId="0" applyFont="1" applyFill="1" applyBorder="1" applyAlignment="1">
      <alignment horizontal="center" shrinkToFit="1"/>
    </xf>
    <xf numFmtId="0" fontId="0" fillId="26" borderId="52" xfId="0" applyFill="1" applyBorder="1" applyAlignment="1">
      <alignment horizontal="left" vertical="center" shrinkToFit="1"/>
    </xf>
    <xf numFmtId="0" fontId="21" fillId="26" borderId="51" xfId="0" applyFont="1" applyFill="1" applyBorder="1" applyAlignment="1">
      <alignment horizontal="center" vertical="center" textRotation="180" shrinkToFit="1"/>
    </xf>
    <xf numFmtId="0" fontId="24" fillId="26" borderId="51" xfId="0" applyFont="1" applyFill="1" applyBorder="1" applyAlignment="1">
      <alignment horizontal="center" vertical="center" textRotation="180" shrinkToFit="1"/>
    </xf>
    <xf numFmtId="0" fontId="3" fillId="24" borderId="0" xfId="19" applyFont="1" applyFill="1" applyBorder="1" applyAlignment="1">
      <alignment vertical="center"/>
    </xf>
    <xf numFmtId="0" fontId="24" fillId="26" borderId="51" xfId="0" applyFont="1" applyFill="1" applyBorder="1" applyAlignment="1">
      <alignment horizontal="center" vertical="center" textRotation="180" shrinkToFit="1"/>
    </xf>
    <xf numFmtId="0" fontId="21" fillId="26" borderId="51" xfId="0" applyFont="1" applyFill="1" applyBorder="1" applyAlignment="1">
      <alignment horizontal="center" vertical="center" textRotation="180" shrinkToFit="1"/>
    </xf>
    <xf numFmtId="0" fontId="0" fillId="26" borderId="51" xfId="0" applyFont="1" applyFill="1" applyBorder="1" applyAlignment="1">
      <alignment horizontal="left" vertical="center" shrinkToFit="1"/>
    </xf>
    <xf numFmtId="0" fontId="24" fillId="28" borderId="51" xfId="0" applyFont="1" applyFill="1" applyBorder="1" applyAlignment="1">
      <alignment horizontal="center" vertical="center" shrinkToFit="1"/>
    </xf>
    <xf numFmtId="0" fontId="24" fillId="26" borderId="51" xfId="0" applyFont="1" applyFill="1" applyBorder="1" applyAlignment="1">
      <alignment horizontal="center" vertical="center" textRotation="180" shrinkToFit="1"/>
    </xf>
    <xf numFmtId="0" fontId="21" fillId="26" borderId="51" xfId="0" applyFont="1" applyFill="1" applyBorder="1" applyAlignment="1">
      <alignment horizontal="center" vertical="center" textRotation="180" shrinkToFit="1"/>
    </xf>
    <xf numFmtId="0" fontId="21" fillId="0" borderId="51" xfId="0" applyFont="1" applyFill="1" applyBorder="1" applyAlignment="1">
      <alignment horizontal="left" vertical="center" shrinkToFit="1"/>
    </xf>
    <xf numFmtId="0" fontId="24" fillId="0" borderId="51" xfId="0" applyFont="1" applyFill="1" applyBorder="1" applyAlignment="1">
      <alignment horizontal="left" vertical="center" shrinkToFit="1"/>
    </xf>
    <xf numFmtId="0" fontId="3" fillId="24" borderId="10" xfId="19" applyFont="1" applyFill="1" applyBorder="1" applyAlignment="1">
      <alignment horizontal="center" vertical="center"/>
    </xf>
    <xf numFmtId="0" fontId="3" fillId="24" borderId="0" xfId="19" applyFont="1" applyFill="1" applyBorder="1" applyAlignment="1">
      <alignment horizontal="center" vertical="center"/>
    </xf>
    <xf numFmtId="0" fontId="3" fillId="24" borderId="17" xfId="19" applyFont="1" applyFill="1" applyBorder="1" applyAlignment="1">
      <alignment horizontal="center" vertical="center"/>
    </xf>
    <xf numFmtId="0" fontId="3" fillId="24" borderId="32" xfId="19" applyFont="1" applyFill="1" applyBorder="1" applyAlignment="1">
      <alignment horizontal="center" vertical="center"/>
    </xf>
    <xf numFmtId="0" fontId="3" fillId="24" borderId="33" xfId="19" applyFont="1" applyFill="1" applyBorder="1" applyAlignment="1">
      <alignment horizontal="center" vertical="center"/>
    </xf>
    <xf numFmtId="0" fontId="3" fillId="24" borderId="34" xfId="19" applyFont="1" applyFill="1" applyBorder="1" applyAlignment="1">
      <alignment horizontal="center" vertical="center"/>
    </xf>
    <xf numFmtId="0" fontId="0" fillId="24" borderId="35" xfId="19" applyFont="1" applyFill="1" applyBorder="1" applyAlignment="1">
      <alignment horizontal="center" vertical="center"/>
    </xf>
    <xf numFmtId="0" fontId="3" fillId="24" borderId="30" xfId="19" applyFont="1" applyFill="1" applyBorder="1" applyAlignment="1">
      <alignment horizontal="center" vertical="center"/>
    </xf>
    <xf numFmtId="0" fontId="3" fillId="24" borderId="31" xfId="19" applyFont="1" applyFill="1" applyBorder="1" applyAlignment="1">
      <alignment horizontal="center" vertical="center"/>
    </xf>
    <xf numFmtId="0" fontId="3" fillId="24" borderId="35" xfId="19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21" xfId="0" applyFont="1" applyFill="1" applyBorder="1" applyAlignment="1">
      <alignment horizontal="center" vertical="center" shrinkToFit="1"/>
    </xf>
    <xf numFmtId="0" fontId="22" fillId="24" borderId="22" xfId="0" applyFont="1" applyFill="1" applyBorder="1" applyAlignment="1">
      <alignment horizontal="center" vertical="center" shrinkToFit="1"/>
    </xf>
    <xf numFmtId="0" fontId="22" fillId="24" borderId="23" xfId="0" applyFont="1" applyFill="1" applyBorder="1" applyAlignment="1">
      <alignment horizontal="center" vertical="center" shrinkToFit="1"/>
    </xf>
    <xf numFmtId="0" fontId="21" fillId="24" borderId="24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26" xfId="0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30" fillId="24" borderId="10" xfId="0" applyFont="1" applyFill="1" applyBorder="1" applyAlignment="1">
      <alignment horizontal="center" vertical="center" shrinkToFit="1"/>
    </xf>
    <xf numFmtId="0" fontId="30" fillId="24" borderId="0" xfId="0" applyFont="1" applyFill="1" applyBorder="1" applyAlignment="1">
      <alignment horizontal="center" vertical="center" shrinkToFit="1"/>
    </xf>
    <xf numFmtId="0" fontId="30" fillId="24" borderId="17" xfId="0" applyFont="1" applyFill="1" applyBorder="1" applyAlignment="1">
      <alignment horizontal="center" vertical="center" shrinkToFit="1"/>
    </xf>
    <xf numFmtId="0" fontId="22" fillId="25" borderId="18" xfId="0" applyNumberFormat="1" applyFont="1" applyFill="1" applyBorder="1" applyAlignment="1">
      <alignment horizontal="center" vertical="center" shrinkToFit="1"/>
    </xf>
    <xf numFmtId="0" fontId="22" fillId="25" borderId="19" xfId="0" applyNumberFormat="1" applyFont="1" applyFill="1" applyBorder="1" applyAlignment="1">
      <alignment horizontal="center" vertical="center" shrinkToFit="1"/>
    </xf>
    <xf numFmtId="0" fontId="22" fillId="25" borderId="20" xfId="0" applyNumberFormat="1" applyFont="1" applyFill="1" applyBorder="1" applyAlignment="1">
      <alignment horizontal="center" vertical="center" shrinkToFit="1"/>
    </xf>
    <xf numFmtId="0" fontId="30" fillId="24" borderId="24" xfId="0" applyFont="1" applyFill="1" applyBorder="1" applyAlignment="1">
      <alignment horizontal="center" vertical="center" shrinkToFit="1"/>
    </xf>
    <xf numFmtId="0" fontId="30" fillId="24" borderId="25" xfId="0" applyFont="1" applyFill="1" applyBorder="1" applyAlignment="1">
      <alignment horizontal="center" vertical="center" shrinkToFit="1"/>
    </xf>
    <xf numFmtId="0" fontId="30" fillId="24" borderId="26" xfId="0" applyFont="1" applyFill="1" applyBorder="1" applyAlignment="1">
      <alignment horizontal="center" vertical="center" shrinkToFit="1"/>
    </xf>
    <xf numFmtId="0" fontId="30" fillId="24" borderId="21" xfId="0" applyFont="1" applyFill="1" applyBorder="1" applyAlignment="1">
      <alignment horizontal="center" vertical="center" shrinkToFit="1"/>
    </xf>
    <xf numFmtId="0" fontId="30" fillId="24" borderId="22" xfId="0" applyFont="1" applyFill="1" applyBorder="1" applyAlignment="1">
      <alignment horizontal="center" vertical="center" shrinkToFit="1"/>
    </xf>
    <xf numFmtId="0" fontId="30" fillId="24" borderId="2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center" vertical="center" shrinkToFit="1"/>
    </xf>
    <xf numFmtId="0" fontId="22" fillId="24" borderId="0" xfId="0" applyNumberFormat="1" applyFont="1" applyFill="1" applyBorder="1" applyAlignment="1">
      <alignment horizontal="center" vertical="center" shrinkToFit="1"/>
    </xf>
    <xf numFmtId="0" fontId="24" fillId="26" borderId="43" xfId="0" applyFont="1" applyFill="1" applyBorder="1" applyAlignment="1">
      <alignment horizontal="center" vertical="center" textRotation="180" shrinkToFit="1"/>
    </xf>
    <xf numFmtId="0" fontId="24" fillId="26" borderId="51" xfId="0" applyFont="1" applyFill="1" applyBorder="1" applyAlignment="1">
      <alignment horizontal="center" vertical="center" textRotation="180" shrinkToFit="1"/>
    </xf>
    <xf numFmtId="0" fontId="24" fillId="26" borderId="47" xfId="0" applyFont="1" applyFill="1" applyBorder="1" applyAlignment="1">
      <alignment horizontal="center" vertical="center" textRotation="180" shrinkToFit="1"/>
    </xf>
    <xf numFmtId="0" fontId="26" fillId="26" borderId="43" xfId="0" applyFont="1" applyFill="1" applyBorder="1" applyAlignment="1">
      <alignment horizontal="center" vertical="center" textRotation="255" shrinkToFit="1"/>
    </xf>
    <xf numFmtId="0" fontId="26" fillId="26" borderId="51" xfId="0" applyFont="1" applyFill="1" applyBorder="1" applyAlignment="1">
      <alignment horizontal="center" vertical="center" textRotation="255" shrinkToFit="1"/>
    </xf>
    <xf numFmtId="0" fontId="26" fillId="26" borderId="66" xfId="0" applyFont="1" applyFill="1" applyBorder="1" applyAlignment="1">
      <alignment horizontal="center" vertical="center" textRotation="255" shrinkToFit="1"/>
    </xf>
    <xf numFmtId="0" fontId="24" fillId="26" borderId="50" xfId="0" applyFont="1" applyFill="1" applyBorder="1" applyAlignment="1">
      <alignment horizontal="center" vertical="center" textRotation="255" shrinkToFit="1"/>
    </xf>
    <xf numFmtId="0" fontId="24" fillId="26" borderId="55" xfId="0" applyFont="1" applyFill="1" applyBorder="1" applyAlignment="1">
      <alignment horizontal="center" vertical="center" textRotation="255" shrinkToFit="1"/>
    </xf>
    <xf numFmtId="0" fontId="24" fillId="26" borderId="44" xfId="0" applyFont="1" applyFill="1" applyBorder="1" applyAlignment="1">
      <alignment horizontal="center" vertical="center" textRotation="180" shrinkToFit="1"/>
    </xf>
    <xf numFmtId="0" fontId="26" fillId="26" borderId="47" xfId="0" applyFont="1" applyFill="1" applyBorder="1" applyAlignment="1">
      <alignment horizontal="center" vertical="center" textRotation="255" shrinkToFit="1"/>
    </xf>
    <xf numFmtId="0" fontId="23" fillId="26" borderId="0" xfId="0" applyFont="1" applyFill="1" applyBorder="1" applyAlignment="1">
      <alignment horizontal="center" shrinkToFit="1"/>
    </xf>
    <xf numFmtId="0" fontId="21" fillId="26" borderId="43" xfId="0" applyFont="1" applyFill="1" applyBorder="1" applyAlignment="1">
      <alignment horizontal="center" vertical="center" textRotation="180" shrinkToFit="1"/>
    </xf>
    <xf numFmtId="0" fontId="21" fillId="26" borderId="51" xfId="0" applyFont="1" applyFill="1" applyBorder="1" applyAlignment="1">
      <alignment horizontal="center" vertical="center" textRotation="180" shrinkToFit="1"/>
    </xf>
    <xf numFmtId="0" fontId="21" fillId="26" borderId="47" xfId="0" applyFont="1" applyFill="1" applyBorder="1" applyAlignment="1">
      <alignment horizontal="center" vertical="center" textRotation="180" shrinkToFit="1"/>
    </xf>
    <xf numFmtId="0" fontId="31" fillId="26" borderId="43" xfId="0" applyFont="1" applyFill="1" applyBorder="1" applyAlignment="1">
      <alignment horizontal="center" vertical="center" textRotation="255" shrinkToFit="1"/>
    </xf>
    <xf numFmtId="0" fontId="31" fillId="26" borderId="51" xfId="0" applyFont="1" applyFill="1" applyBorder="1" applyAlignment="1">
      <alignment horizontal="center" vertical="center" textRotation="255" shrinkToFit="1"/>
    </xf>
    <xf numFmtId="0" fontId="31" fillId="26" borderId="66" xfId="0" applyFont="1" applyFill="1" applyBorder="1" applyAlignment="1">
      <alignment horizontal="center" vertical="center" textRotation="255" shrinkToFit="1"/>
    </xf>
    <xf numFmtId="0" fontId="21" fillId="26" borderId="50" xfId="0" applyFont="1" applyFill="1" applyBorder="1" applyAlignment="1">
      <alignment horizontal="center" vertical="center" textRotation="255" shrinkToFit="1"/>
    </xf>
    <xf numFmtId="0" fontId="21" fillId="26" borderId="55" xfId="0" applyFont="1" applyFill="1" applyBorder="1" applyAlignment="1">
      <alignment horizontal="center" vertical="center" textRotation="255" shrinkToFit="1"/>
    </xf>
    <xf numFmtId="0" fontId="21" fillId="26" borderId="44" xfId="0" applyFont="1" applyFill="1" applyBorder="1" applyAlignment="1">
      <alignment horizontal="center" vertical="center" textRotation="180" shrinkToFit="1"/>
    </xf>
    <xf numFmtId="0" fontId="31" fillId="26" borderId="47" xfId="0" applyFont="1" applyFill="1" applyBorder="1" applyAlignment="1">
      <alignment horizontal="center" vertical="center" textRotation="255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3366FF"/>
      <color rgb="FF00FF00"/>
      <color rgb="FF0000FF"/>
      <color rgb="FFFF66FF"/>
      <color rgb="FFFFCC00"/>
      <color rgb="FFFF6600"/>
      <color rgb="FFFF99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60616</xdr:colOff>
      <xdr:row>0</xdr:row>
      <xdr:rowOff>130751</xdr:rowOff>
    </xdr:from>
    <xdr:to>
      <xdr:col>7</xdr:col>
      <xdr:colOff>390525</xdr:colOff>
      <xdr:row>8</xdr:row>
      <xdr:rowOff>47624</xdr:rowOff>
    </xdr:to>
    <xdr:sp macro="" textlink="">
      <xdr:nvSpPr>
        <xdr:cNvPr id="3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6" y="130751"/>
          <a:ext cx="3130259" cy="12884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 editAs="oneCell">
    <xdr:from>
      <xdr:col>8</xdr:col>
      <xdr:colOff>245053</xdr:colOff>
      <xdr:row>0</xdr:row>
      <xdr:rowOff>0</xdr:rowOff>
    </xdr:from>
    <xdr:to>
      <xdr:col>12</xdr:col>
      <xdr:colOff>252531</xdr:colOff>
      <xdr:row>8</xdr:row>
      <xdr:rowOff>98653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453" y="0"/>
          <a:ext cx="1607678" cy="1470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275360</xdr:colOff>
      <xdr:row>45</xdr:row>
      <xdr:rowOff>131618</xdr:rowOff>
    </xdr:from>
    <xdr:ext cx="3672800" cy="359137"/>
    <xdr:sp macro="" textlink="">
      <xdr:nvSpPr>
        <xdr:cNvPr id="6" name="文字方塊 5"/>
        <xdr:cNvSpPr txBox="1"/>
      </xdr:nvSpPr>
      <xdr:spPr>
        <a:xfrm>
          <a:off x="3475760" y="7846868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9</xdr:col>
      <xdr:colOff>390525</xdr:colOff>
      <xdr:row>49</xdr:row>
      <xdr:rowOff>9525</xdr:rowOff>
    </xdr:from>
    <xdr:ext cx="2031325" cy="860300"/>
    <xdr:sp macro="" textlink="">
      <xdr:nvSpPr>
        <xdr:cNvPr id="9" name="文字方塊 8"/>
        <xdr:cNvSpPr txBox="1"/>
      </xdr:nvSpPr>
      <xdr:spPr>
        <a:xfrm>
          <a:off x="3990975" y="8486775"/>
          <a:ext cx="2031325" cy="860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en-US" altLang="zh-TW" sz="1600"/>
        </a:p>
        <a:p>
          <a:endParaRPr lang="zh-TW" altLang="en-US" sz="1600"/>
        </a:p>
      </xdr:txBody>
    </xdr:sp>
    <xdr:clientData/>
  </xdr:oneCellAnchor>
  <xdr:twoCellAnchor>
    <xdr:from>
      <xdr:col>20</xdr:col>
      <xdr:colOff>388966</xdr:colOff>
      <xdr:row>14</xdr:row>
      <xdr:rowOff>103909</xdr:rowOff>
    </xdr:from>
    <xdr:to>
      <xdr:col>22</xdr:col>
      <xdr:colOff>387060</xdr:colOff>
      <xdr:row>17</xdr:row>
      <xdr:rowOff>59227</xdr:rowOff>
    </xdr:to>
    <xdr:pic>
      <xdr:nvPicPr>
        <xdr:cNvPr id="17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961159"/>
          <a:ext cx="798194" cy="441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10</xdr:row>
      <xdr:rowOff>43296</xdr:rowOff>
    </xdr:from>
    <xdr:to>
      <xdr:col>23</xdr:col>
      <xdr:colOff>242319</xdr:colOff>
      <xdr:row>12</xdr:row>
      <xdr:rowOff>31307</xdr:rowOff>
    </xdr:to>
    <xdr:pic>
      <xdr:nvPicPr>
        <xdr:cNvPr id="18" name="圖片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21474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14</xdr:row>
      <xdr:rowOff>103909</xdr:rowOff>
    </xdr:from>
    <xdr:to>
      <xdr:col>22</xdr:col>
      <xdr:colOff>387060</xdr:colOff>
      <xdr:row>17</xdr:row>
      <xdr:rowOff>59227</xdr:rowOff>
    </xdr:to>
    <xdr:pic>
      <xdr:nvPicPr>
        <xdr:cNvPr id="19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961159"/>
          <a:ext cx="798194" cy="441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10</xdr:row>
      <xdr:rowOff>43296</xdr:rowOff>
    </xdr:from>
    <xdr:to>
      <xdr:col>23</xdr:col>
      <xdr:colOff>242319</xdr:colOff>
      <xdr:row>12</xdr:row>
      <xdr:rowOff>22514</xdr:rowOff>
    </xdr:to>
    <xdr:pic>
      <xdr:nvPicPr>
        <xdr:cNvPr id="20" name="圖片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21474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14</xdr:row>
      <xdr:rowOff>103909</xdr:rowOff>
    </xdr:from>
    <xdr:to>
      <xdr:col>22</xdr:col>
      <xdr:colOff>387060</xdr:colOff>
      <xdr:row>17</xdr:row>
      <xdr:rowOff>59227</xdr:rowOff>
    </xdr:to>
    <xdr:pic>
      <xdr:nvPicPr>
        <xdr:cNvPr id="12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2504209"/>
          <a:ext cx="798194" cy="46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10</xdr:row>
      <xdr:rowOff>43296</xdr:rowOff>
    </xdr:from>
    <xdr:to>
      <xdr:col>23</xdr:col>
      <xdr:colOff>242319</xdr:colOff>
      <xdr:row>12</xdr:row>
      <xdr:rowOff>31307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175779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14</xdr:row>
      <xdr:rowOff>103909</xdr:rowOff>
    </xdr:from>
    <xdr:to>
      <xdr:col>22</xdr:col>
      <xdr:colOff>387060</xdr:colOff>
      <xdr:row>17</xdr:row>
      <xdr:rowOff>59227</xdr:rowOff>
    </xdr:to>
    <xdr:pic>
      <xdr:nvPicPr>
        <xdr:cNvPr id="14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2504209"/>
          <a:ext cx="798194" cy="46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10</xdr:row>
      <xdr:rowOff>43296</xdr:rowOff>
    </xdr:from>
    <xdr:to>
      <xdr:col>23</xdr:col>
      <xdr:colOff>242319</xdr:colOff>
      <xdr:row>12</xdr:row>
      <xdr:rowOff>22514</xdr:rowOff>
    </xdr:to>
    <xdr:pic>
      <xdr:nvPicPr>
        <xdr:cNvPr id="15" name="圖片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1757796"/>
          <a:ext cx="1260629" cy="322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opLeftCell="A22" zoomScaleNormal="100" workbookViewId="0">
      <selection activeCell="A53" sqref="A53"/>
    </sheetView>
  </sheetViews>
  <sheetFormatPr defaultColWidth="5.21875" defaultRowHeight="15" customHeight="1"/>
  <cols>
    <col min="1" max="20" width="5.21875" style="177"/>
    <col min="21" max="16384" width="5.21875" style="11"/>
  </cols>
  <sheetData>
    <row r="1" spans="1:26" ht="13.5" customHeight="1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6" ht="13.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W2" s="12"/>
      <c r="X2" s="12"/>
      <c r="Y2" s="12"/>
      <c r="Z2" s="12"/>
    </row>
    <row r="3" spans="1:26" ht="13.5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W3" s="12"/>
      <c r="X3" s="12"/>
      <c r="Y3" s="12"/>
      <c r="Z3" s="12"/>
    </row>
    <row r="4" spans="1:26" ht="13.5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W4" s="188"/>
      <c r="X4" s="189"/>
      <c r="Y4" s="189"/>
      <c r="Z4" s="12"/>
    </row>
    <row r="5" spans="1:26" ht="13.5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W5" s="190"/>
      <c r="X5" s="189"/>
      <c r="Y5" s="189"/>
      <c r="Z5" s="12"/>
    </row>
    <row r="6" spans="1:26" ht="13.5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W6" s="188"/>
      <c r="X6" s="189"/>
      <c r="Y6" s="189"/>
      <c r="Z6" s="12"/>
    </row>
    <row r="7" spans="1:26" ht="13.5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W7" s="190"/>
      <c r="X7" s="189"/>
      <c r="Y7" s="189"/>
      <c r="Z7" s="12"/>
    </row>
    <row r="8" spans="1:26" s="1" customFormat="1" ht="13.5" customHeight="1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W8" s="188"/>
      <c r="X8" s="189"/>
      <c r="Y8" s="189"/>
      <c r="Z8" s="2"/>
    </row>
    <row r="9" spans="1:26" s="1" customFormat="1" ht="13.5" customHeight="1" thickBot="1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W9" s="190"/>
      <c r="X9" s="191"/>
      <c r="Y9" s="191"/>
      <c r="Z9" s="2"/>
    </row>
    <row r="10" spans="1:26" ht="13.5" customHeight="1" thickBot="1">
      <c r="A10" s="232" t="s">
        <v>191</v>
      </c>
      <c r="B10" s="233"/>
      <c r="C10" s="233"/>
      <c r="D10" s="234"/>
      <c r="E10" s="232" t="s">
        <v>192</v>
      </c>
      <c r="F10" s="233"/>
      <c r="G10" s="233"/>
      <c r="H10" s="234"/>
      <c r="I10" s="232" t="s">
        <v>172</v>
      </c>
      <c r="J10" s="233"/>
      <c r="K10" s="233"/>
      <c r="L10" s="234"/>
      <c r="M10" s="232" t="s">
        <v>173</v>
      </c>
      <c r="N10" s="233"/>
      <c r="O10" s="233"/>
      <c r="P10" s="234"/>
      <c r="Q10" s="232" t="s">
        <v>174</v>
      </c>
      <c r="R10" s="233"/>
      <c r="S10" s="233"/>
      <c r="T10" s="234"/>
      <c r="U10" s="211" t="s">
        <v>193</v>
      </c>
      <c r="V10" s="211"/>
      <c r="W10" s="211"/>
      <c r="X10" s="212"/>
      <c r="Y10" s="189"/>
      <c r="Z10" s="12"/>
    </row>
    <row r="11" spans="1:26" ht="13.5" customHeight="1">
      <c r="A11" s="217" t="s">
        <v>5</v>
      </c>
      <c r="B11" s="218"/>
      <c r="C11" s="218"/>
      <c r="D11" s="219"/>
      <c r="E11" s="217" t="s">
        <v>159</v>
      </c>
      <c r="F11" s="218"/>
      <c r="G11" s="218"/>
      <c r="H11" s="219"/>
      <c r="I11" s="217" t="s">
        <v>5</v>
      </c>
      <c r="J11" s="218"/>
      <c r="K11" s="218"/>
      <c r="L11" s="219"/>
      <c r="M11" s="238" t="s">
        <v>158</v>
      </c>
      <c r="N11" s="239"/>
      <c r="O11" s="239"/>
      <c r="P11" s="240"/>
      <c r="Q11" s="217" t="s">
        <v>230</v>
      </c>
      <c r="R11" s="218"/>
      <c r="S11" s="218"/>
      <c r="T11" s="219"/>
      <c r="U11" s="195"/>
      <c r="V11" s="12"/>
      <c r="W11" s="12"/>
      <c r="X11" s="13"/>
      <c r="Y11" s="191"/>
      <c r="Z11" s="12"/>
    </row>
    <row r="12" spans="1:26" ht="13.5" customHeight="1">
      <c r="A12" s="214" t="s">
        <v>206</v>
      </c>
      <c r="B12" s="215"/>
      <c r="C12" s="215"/>
      <c r="D12" s="216"/>
      <c r="E12" s="214" t="s">
        <v>234</v>
      </c>
      <c r="F12" s="215"/>
      <c r="G12" s="215"/>
      <c r="H12" s="216"/>
      <c r="I12" s="214" t="s">
        <v>211</v>
      </c>
      <c r="J12" s="215"/>
      <c r="K12" s="215"/>
      <c r="L12" s="216"/>
      <c r="M12" s="229" t="s">
        <v>208</v>
      </c>
      <c r="N12" s="230"/>
      <c r="O12" s="230"/>
      <c r="P12" s="231"/>
      <c r="Q12" s="229" t="s">
        <v>236</v>
      </c>
      <c r="R12" s="230"/>
      <c r="S12" s="230"/>
      <c r="T12" s="231"/>
      <c r="U12" s="12"/>
      <c r="V12" s="12"/>
      <c r="W12" s="12"/>
      <c r="X12" s="13"/>
      <c r="Y12" s="12"/>
      <c r="Z12" s="12"/>
    </row>
    <row r="13" spans="1:26" ht="13.5" customHeight="1" thickBot="1">
      <c r="A13" s="214" t="s">
        <v>219</v>
      </c>
      <c r="B13" s="215"/>
      <c r="C13" s="215"/>
      <c r="D13" s="216"/>
      <c r="E13" s="214" t="s">
        <v>228</v>
      </c>
      <c r="F13" s="215"/>
      <c r="G13" s="215"/>
      <c r="H13" s="216"/>
      <c r="I13" s="214" t="s">
        <v>495</v>
      </c>
      <c r="J13" s="215"/>
      <c r="K13" s="215"/>
      <c r="L13" s="216"/>
      <c r="M13" s="229" t="s">
        <v>237</v>
      </c>
      <c r="N13" s="230"/>
      <c r="O13" s="230"/>
      <c r="P13" s="231"/>
      <c r="Q13" s="214" t="s">
        <v>525</v>
      </c>
      <c r="R13" s="215"/>
      <c r="S13" s="215"/>
      <c r="T13" s="216"/>
      <c r="U13" s="12"/>
      <c r="V13" s="12"/>
      <c r="W13" s="12"/>
      <c r="X13" s="13"/>
    </row>
    <row r="14" spans="1:26" ht="13.5" customHeight="1" thickBot="1">
      <c r="A14" s="214" t="s">
        <v>520</v>
      </c>
      <c r="B14" s="215"/>
      <c r="C14" s="215"/>
      <c r="D14" s="216"/>
      <c r="E14" s="214" t="s">
        <v>494</v>
      </c>
      <c r="F14" s="215"/>
      <c r="G14" s="215"/>
      <c r="H14" s="216"/>
      <c r="I14" s="214" t="s">
        <v>220</v>
      </c>
      <c r="J14" s="215"/>
      <c r="K14" s="215"/>
      <c r="L14" s="216"/>
      <c r="M14" s="214" t="s">
        <v>235</v>
      </c>
      <c r="N14" s="215"/>
      <c r="O14" s="215"/>
      <c r="P14" s="216"/>
      <c r="Q14" s="229" t="s">
        <v>517</v>
      </c>
      <c r="R14" s="230"/>
      <c r="S14" s="230"/>
      <c r="T14" s="231"/>
      <c r="U14" s="211" t="s">
        <v>194</v>
      </c>
      <c r="V14" s="211"/>
      <c r="W14" s="211"/>
      <c r="X14" s="212"/>
    </row>
    <row r="15" spans="1:26" ht="13.5" customHeight="1">
      <c r="A15" s="214" t="s">
        <v>489</v>
      </c>
      <c r="B15" s="215"/>
      <c r="C15" s="215"/>
      <c r="D15" s="216"/>
      <c r="E15" s="214" t="s">
        <v>7</v>
      </c>
      <c r="F15" s="215"/>
      <c r="G15" s="215"/>
      <c r="H15" s="216"/>
      <c r="I15" s="214" t="s">
        <v>7</v>
      </c>
      <c r="J15" s="215"/>
      <c r="K15" s="215"/>
      <c r="L15" s="216"/>
      <c r="M15" s="214" t="s">
        <v>7</v>
      </c>
      <c r="N15" s="215"/>
      <c r="O15" s="215"/>
      <c r="P15" s="216"/>
      <c r="Q15" s="214" t="s">
        <v>490</v>
      </c>
      <c r="R15" s="215"/>
      <c r="S15" s="215"/>
      <c r="T15" s="216"/>
      <c r="U15" s="18"/>
      <c r="V15" s="19"/>
      <c r="W15" s="19"/>
      <c r="X15" s="20"/>
    </row>
    <row r="16" spans="1:26" ht="13.5" customHeight="1">
      <c r="A16" s="220" t="s">
        <v>464</v>
      </c>
      <c r="B16" s="221"/>
      <c r="C16" s="221"/>
      <c r="D16" s="222"/>
      <c r="E16" s="220" t="s">
        <v>223</v>
      </c>
      <c r="F16" s="221"/>
      <c r="G16" s="221"/>
      <c r="H16" s="222"/>
      <c r="I16" s="223" t="s">
        <v>539</v>
      </c>
      <c r="J16" s="224"/>
      <c r="K16" s="224"/>
      <c r="L16" s="225"/>
      <c r="M16" s="235" t="s">
        <v>218</v>
      </c>
      <c r="N16" s="236"/>
      <c r="O16" s="236"/>
      <c r="P16" s="237"/>
      <c r="Q16" s="235" t="s">
        <v>519</v>
      </c>
      <c r="R16" s="236"/>
      <c r="S16" s="236"/>
      <c r="T16" s="237"/>
      <c r="U16" s="14"/>
      <c r="V16" s="12"/>
      <c r="W16" s="12"/>
      <c r="X16" s="13"/>
    </row>
    <row r="17" spans="1:24" s="1" customFormat="1" ht="13.5" customHeight="1">
      <c r="A17" s="169" t="s">
        <v>3</v>
      </c>
      <c r="B17" s="170">
        <v>751</v>
      </c>
      <c r="C17" s="170" t="s">
        <v>1</v>
      </c>
      <c r="D17" s="171">
        <v>24.5</v>
      </c>
      <c r="E17" s="169" t="s">
        <v>3</v>
      </c>
      <c r="F17" s="170">
        <v>743</v>
      </c>
      <c r="G17" s="170" t="s">
        <v>1</v>
      </c>
      <c r="H17" s="171">
        <v>24</v>
      </c>
      <c r="I17" s="169" t="s">
        <v>3</v>
      </c>
      <c r="J17" s="170">
        <v>731</v>
      </c>
      <c r="K17" s="170" t="s">
        <v>1</v>
      </c>
      <c r="L17" s="171">
        <v>23.5</v>
      </c>
      <c r="M17" s="169" t="s">
        <v>3</v>
      </c>
      <c r="N17" s="170">
        <v>762</v>
      </c>
      <c r="O17" s="170" t="s">
        <v>1</v>
      </c>
      <c r="P17" s="171">
        <v>27.5</v>
      </c>
      <c r="Q17" s="169" t="s">
        <v>3</v>
      </c>
      <c r="R17" s="170">
        <v>739</v>
      </c>
      <c r="S17" s="170" t="s">
        <v>1</v>
      </c>
      <c r="T17" s="171">
        <v>26.5</v>
      </c>
      <c r="U17" s="9"/>
      <c r="V17" s="2"/>
      <c r="W17" s="2"/>
      <c r="X17" s="10"/>
    </row>
    <row r="18" spans="1:24" s="1" customFormat="1" ht="13.5" customHeight="1" thickBot="1">
      <c r="A18" s="172" t="s">
        <v>2</v>
      </c>
      <c r="B18" s="173">
        <v>103</v>
      </c>
      <c r="C18" s="173" t="s">
        <v>0</v>
      </c>
      <c r="D18" s="174">
        <v>30</v>
      </c>
      <c r="E18" s="172" t="s">
        <v>2</v>
      </c>
      <c r="F18" s="173">
        <v>105</v>
      </c>
      <c r="G18" s="173" t="s">
        <v>0</v>
      </c>
      <c r="H18" s="174">
        <v>27.3</v>
      </c>
      <c r="I18" s="172" t="s">
        <v>2</v>
      </c>
      <c r="J18" s="173">
        <v>102</v>
      </c>
      <c r="K18" s="173" t="s">
        <v>0</v>
      </c>
      <c r="L18" s="174">
        <v>28.4</v>
      </c>
      <c r="M18" s="172" t="s">
        <v>2</v>
      </c>
      <c r="N18" s="173">
        <v>95.5</v>
      </c>
      <c r="O18" s="173" t="s">
        <v>0</v>
      </c>
      <c r="P18" s="174">
        <v>33.1</v>
      </c>
      <c r="Q18" s="172" t="s">
        <v>2</v>
      </c>
      <c r="R18" s="173">
        <v>95.5</v>
      </c>
      <c r="S18" s="173" t="s">
        <v>0</v>
      </c>
      <c r="T18" s="174">
        <v>29.6</v>
      </c>
      <c r="U18" s="9"/>
      <c r="V18" s="2"/>
      <c r="W18" s="2"/>
      <c r="X18" s="10"/>
    </row>
    <row r="19" spans="1:24" ht="13.5" customHeight="1" thickBot="1">
      <c r="A19" s="232" t="s">
        <v>168</v>
      </c>
      <c r="B19" s="233"/>
      <c r="C19" s="233"/>
      <c r="D19" s="234"/>
      <c r="E19" s="232" t="s">
        <v>175</v>
      </c>
      <c r="F19" s="233"/>
      <c r="G19" s="233"/>
      <c r="H19" s="234"/>
      <c r="I19" s="232" t="s">
        <v>176</v>
      </c>
      <c r="J19" s="233"/>
      <c r="K19" s="233"/>
      <c r="L19" s="234"/>
      <c r="M19" s="232" t="s">
        <v>177</v>
      </c>
      <c r="N19" s="233"/>
      <c r="O19" s="233"/>
      <c r="P19" s="233"/>
      <c r="Q19" s="232" t="s">
        <v>178</v>
      </c>
      <c r="R19" s="233"/>
      <c r="S19" s="233"/>
      <c r="T19" s="234"/>
      <c r="U19" s="210" t="s">
        <v>196</v>
      </c>
      <c r="V19" s="211"/>
      <c r="W19" s="211"/>
      <c r="X19" s="212"/>
    </row>
    <row r="20" spans="1:24" ht="13.5" customHeight="1">
      <c r="A20" s="217" t="s">
        <v>5</v>
      </c>
      <c r="B20" s="218"/>
      <c r="C20" s="218"/>
      <c r="D20" s="219"/>
      <c r="E20" s="217" t="s">
        <v>6</v>
      </c>
      <c r="F20" s="218"/>
      <c r="G20" s="218"/>
      <c r="H20" s="219"/>
      <c r="I20" s="217" t="s">
        <v>5</v>
      </c>
      <c r="J20" s="218"/>
      <c r="K20" s="218"/>
      <c r="L20" s="219"/>
      <c r="M20" s="217" t="s">
        <v>161</v>
      </c>
      <c r="N20" s="218"/>
      <c r="O20" s="218"/>
      <c r="P20" s="218"/>
      <c r="Q20" s="217" t="s">
        <v>188</v>
      </c>
      <c r="R20" s="218"/>
      <c r="S20" s="218"/>
      <c r="T20" s="219"/>
      <c r="U20" s="15"/>
      <c r="V20" s="16"/>
      <c r="W20" s="16"/>
      <c r="X20" s="17"/>
    </row>
    <row r="21" spans="1:24" ht="13.5" customHeight="1">
      <c r="A21" s="214" t="s">
        <v>469</v>
      </c>
      <c r="B21" s="215"/>
      <c r="C21" s="215"/>
      <c r="D21" s="216"/>
      <c r="E21" s="214" t="s">
        <v>207</v>
      </c>
      <c r="F21" s="215"/>
      <c r="G21" s="215"/>
      <c r="H21" s="216"/>
      <c r="I21" s="214" t="s">
        <v>428</v>
      </c>
      <c r="J21" s="215"/>
      <c r="K21" s="215"/>
      <c r="L21" s="216"/>
      <c r="M21" s="214" t="s">
        <v>222</v>
      </c>
      <c r="N21" s="215"/>
      <c r="O21" s="215"/>
      <c r="P21" s="216"/>
      <c r="Q21" s="214" t="s">
        <v>224</v>
      </c>
      <c r="R21" s="215"/>
      <c r="S21" s="215"/>
      <c r="T21" s="216"/>
      <c r="U21" s="15"/>
      <c r="V21" s="16"/>
      <c r="W21" s="16"/>
      <c r="X21" s="17"/>
    </row>
    <row r="22" spans="1:24" ht="13.5" customHeight="1" thickBot="1">
      <c r="A22" s="214" t="s">
        <v>513</v>
      </c>
      <c r="B22" s="215"/>
      <c r="C22" s="215"/>
      <c r="D22" s="216"/>
      <c r="E22" s="214" t="s">
        <v>511</v>
      </c>
      <c r="F22" s="215"/>
      <c r="G22" s="215"/>
      <c r="H22" s="216"/>
      <c r="I22" s="214" t="s">
        <v>240</v>
      </c>
      <c r="J22" s="215"/>
      <c r="K22" s="215"/>
      <c r="L22" s="216"/>
      <c r="M22" s="214" t="s">
        <v>241</v>
      </c>
      <c r="N22" s="215"/>
      <c r="O22" s="215"/>
      <c r="P22" s="216"/>
      <c r="Q22" s="214" t="s">
        <v>536</v>
      </c>
      <c r="R22" s="215"/>
      <c r="S22" s="215"/>
      <c r="T22" s="216"/>
      <c r="U22" s="14"/>
      <c r="V22" s="12"/>
      <c r="W22" s="12"/>
      <c r="X22" s="13"/>
    </row>
    <row r="23" spans="1:24" ht="13.5" customHeight="1" thickBot="1">
      <c r="A23" s="214" t="s">
        <v>239</v>
      </c>
      <c r="B23" s="215"/>
      <c r="C23" s="215"/>
      <c r="D23" s="216"/>
      <c r="E23" s="226" t="s">
        <v>217</v>
      </c>
      <c r="F23" s="227"/>
      <c r="G23" s="227"/>
      <c r="H23" s="228"/>
      <c r="I23" s="214" t="s">
        <v>442</v>
      </c>
      <c r="J23" s="215"/>
      <c r="K23" s="215"/>
      <c r="L23" s="216"/>
      <c r="M23" s="214" t="s">
        <v>225</v>
      </c>
      <c r="N23" s="215"/>
      <c r="O23" s="215"/>
      <c r="P23" s="216"/>
      <c r="Q23" s="214" t="s">
        <v>413</v>
      </c>
      <c r="R23" s="215"/>
      <c r="S23" s="215"/>
      <c r="T23" s="216"/>
      <c r="U23" s="213" t="s">
        <v>4</v>
      </c>
      <c r="V23" s="211"/>
      <c r="W23" s="211"/>
      <c r="X23" s="212"/>
    </row>
    <row r="24" spans="1:24" ht="13.5" customHeight="1">
      <c r="A24" s="214" t="s">
        <v>7</v>
      </c>
      <c r="B24" s="215"/>
      <c r="C24" s="215"/>
      <c r="D24" s="216"/>
      <c r="E24" s="214" t="s">
        <v>7</v>
      </c>
      <c r="F24" s="215"/>
      <c r="G24" s="215"/>
      <c r="H24" s="216"/>
      <c r="I24" s="214" t="s">
        <v>7</v>
      </c>
      <c r="J24" s="215"/>
      <c r="K24" s="215"/>
      <c r="L24" s="216"/>
      <c r="M24" s="214" t="s">
        <v>490</v>
      </c>
      <c r="N24" s="215"/>
      <c r="O24" s="215"/>
      <c r="P24" s="216"/>
      <c r="Q24" s="214" t="s">
        <v>7</v>
      </c>
      <c r="R24" s="215"/>
      <c r="S24" s="215"/>
      <c r="T24" s="216"/>
      <c r="U24" s="204"/>
      <c r="V24" s="205"/>
      <c r="W24" s="205"/>
      <c r="X24" s="206"/>
    </row>
    <row r="25" spans="1:24" ht="13.5" customHeight="1">
      <c r="A25" s="220" t="s">
        <v>238</v>
      </c>
      <c r="B25" s="221"/>
      <c r="C25" s="221"/>
      <c r="D25" s="222"/>
      <c r="E25" s="220" t="s">
        <v>197</v>
      </c>
      <c r="F25" s="221"/>
      <c r="G25" s="221"/>
      <c r="H25" s="222"/>
      <c r="I25" s="220" t="s">
        <v>534</v>
      </c>
      <c r="J25" s="221"/>
      <c r="K25" s="221"/>
      <c r="L25" s="222"/>
      <c r="M25" s="220" t="s">
        <v>199</v>
      </c>
      <c r="N25" s="221"/>
      <c r="O25" s="221"/>
      <c r="P25" s="222"/>
      <c r="Q25" s="220" t="s">
        <v>244</v>
      </c>
      <c r="R25" s="221"/>
      <c r="S25" s="221"/>
      <c r="T25" s="222"/>
      <c r="U25" s="14"/>
      <c r="V25" s="12"/>
      <c r="W25" s="12"/>
      <c r="X25" s="13"/>
    </row>
    <row r="26" spans="1:24" s="1" customFormat="1" ht="13.5" customHeight="1" thickBot="1">
      <c r="A26" s="169" t="s">
        <v>3</v>
      </c>
      <c r="B26" s="170">
        <v>749</v>
      </c>
      <c r="C26" s="170" t="s">
        <v>1</v>
      </c>
      <c r="D26" s="171">
        <v>27</v>
      </c>
      <c r="E26" s="169" t="s">
        <v>3</v>
      </c>
      <c r="F26" s="170">
        <v>707</v>
      </c>
      <c r="G26" s="170" t="s">
        <v>1</v>
      </c>
      <c r="H26" s="171">
        <v>22.5</v>
      </c>
      <c r="I26" s="169" t="s">
        <v>3</v>
      </c>
      <c r="J26" s="170">
        <v>751</v>
      </c>
      <c r="K26" s="170" t="s">
        <v>1</v>
      </c>
      <c r="L26" s="171">
        <v>25</v>
      </c>
      <c r="M26" s="169" t="s">
        <v>3</v>
      </c>
      <c r="N26" s="170">
        <v>751</v>
      </c>
      <c r="O26" s="170" t="s">
        <v>1</v>
      </c>
      <c r="P26" s="175">
        <v>25.5</v>
      </c>
      <c r="Q26" s="169" t="s">
        <v>3</v>
      </c>
      <c r="R26" s="170">
        <v>707</v>
      </c>
      <c r="S26" s="170" t="s">
        <v>1</v>
      </c>
      <c r="T26" s="171">
        <v>22.5</v>
      </c>
      <c r="U26" s="6"/>
      <c r="V26" s="7"/>
      <c r="W26" s="7"/>
      <c r="X26" s="8"/>
    </row>
    <row r="27" spans="1:24" s="1" customFormat="1" ht="13.5" customHeight="1" thickBot="1">
      <c r="A27" s="172" t="s">
        <v>2</v>
      </c>
      <c r="B27" s="173">
        <v>96</v>
      </c>
      <c r="C27" s="173" t="s">
        <v>0</v>
      </c>
      <c r="D27" s="174">
        <v>30.4</v>
      </c>
      <c r="E27" s="172" t="s">
        <v>2</v>
      </c>
      <c r="F27" s="173">
        <v>99.5</v>
      </c>
      <c r="G27" s="173" t="s">
        <v>0</v>
      </c>
      <c r="H27" s="174">
        <v>26.6</v>
      </c>
      <c r="I27" s="172" t="s">
        <v>2</v>
      </c>
      <c r="J27" s="173">
        <v>103</v>
      </c>
      <c r="K27" s="173" t="s">
        <v>0</v>
      </c>
      <c r="L27" s="174">
        <v>28.5</v>
      </c>
      <c r="M27" s="172" t="s">
        <v>2</v>
      </c>
      <c r="N27" s="173">
        <v>99.5</v>
      </c>
      <c r="O27" s="173" t="s">
        <v>0</v>
      </c>
      <c r="P27" s="176">
        <v>30.9</v>
      </c>
      <c r="Q27" s="172" t="s">
        <v>2</v>
      </c>
      <c r="R27" s="173">
        <v>99.5</v>
      </c>
      <c r="S27" s="173" t="s">
        <v>0</v>
      </c>
      <c r="T27" s="174">
        <v>26.6</v>
      </c>
      <c r="U27" s="207" t="s">
        <v>8</v>
      </c>
      <c r="V27" s="208"/>
      <c r="W27" s="208"/>
      <c r="X27" s="209"/>
    </row>
    <row r="28" spans="1:24" ht="13.5" customHeight="1">
      <c r="A28" s="232" t="s">
        <v>169</v>
      </c>
      <c r="B28" s="233"/>
      <c r="C28" s="233"/>
      <c r="D28" s="234"/>
      <c r="E28" s="232" t="s">
        <v>179</v>
      </c>
      <c r="F28" s="233"/>
      <c r="G28" s="233"/>
      <c r="H28" s="234"/>
      <c r="I28" s="232" t="s">
        <v>180</v>
      </c>
      <c r="J28" s="233"/>
      <c r="K28" s="233"/>
      <c r="L28" s="234"/>
      <c r="M28" s="232" t="s">
        <v>181</v>
      </c>
      <c r="N28" s="233"/>
      <c r="O28" s="233"/>
      <c r="P28" s="233"/>
      <c r="Q28" s="232" t="s">
        <v>182</v>
      </c>
      <c r="R28" s="233"/>
      <c r="S28" s="233"/>
      <c r="T28" s="234"/>
      <c r="U28" s="18"/>
      <c r="V28" s="19"/>
      <c r="W28" s="19"/>
      <c r="X28" s="20"/>
    </row>
    <row r="29" spans="1:24" ht="13.5" customHeight="1">
      <c r="A29" s="217" t="s">
        <v>5</v>
      </c>
      <c r="B29" s="218"/>
      <c r="C29" s="218"/>
      <c r="D29" s="219"/>
      <c r="E29" s="217" t="s">
        <v>159</v>
      </c>
      <c r="F29" s="218"/>
      <c r="G29" s="218"/>
      <c r="H29" s="219"/>
      <c r="I29" s="217" t="s">
        <v>5</v>
      </c>
      <c r="J29" s="218"/>
      <c r="K29" s="218"/>
      <c r="L29" s="219"/>
      <c r="M29" s="217" t="s">
        <v>160</v>
      </c>
      <c r="N29" s="218"/>
      <c r="O29" s="218"/>
      <c r="P29" s="218"/>
      <c r="Q29" s="217" t="s">
        <v>189</v>
      </c>
      <c r="R29" s="218"/>
      <c r="S29" s="218"/>
      <c r="T29" s="219"/>
      <c r="U29" s="14"/>
      <c r="V29" s="12"/>
      <c r="W29" s="12"/>
      <c r="X29" s="13"/>
    </row>
    <row r="30" spans="1:24" ht="13.5" customHeight="1">
      <c r="A30" s="214" t="s">
        <v>463</v>
      </c>
      <c r="B30" s="215"/>
      <c r="C30" s="215"/>
      <c r="D30" s="216"/>
      <c r="E30" s="214" t="s">
        <v>209</v>
      </c>
      <c r="F30" s="215"/>
      <c r="G30" s="215"/>
      <c r="H30" s="216"/>
      <c r="I30" s="214" t="s">
        <v>221</v>
      </c>
      <c r="J30" s="215"/>
      <c r="K30" s="215"/>
      <c r="L30" s="216"/>
      <c r="M30" s="214" t="s">
        <v>210</v>
      </c>
      <c r="N30" s="215"/>
      <c r="O30" s="215"/>
      <c r="P30" s="216"/>
      <c r="Q30" s="214" t="s">
        <v>242</v>
      </c>
      <c r="R30" s="215"/>
      <c r="S30" s="215"/>
      <c r="T30" s="216"/>
      <c r="U30" s="204"/>
      <c r="V30" s="205"/>
      <c r="W30" s="205"/>
      <c r="X30" s="206"/>
    </row>
    <row r="31" spans="1:24" ht="13.5" customHeight="1" thickBot="1">
      <c r="A31" s="214" t="s">
        <v>466</v>
      </c>
      <c r="B31" s="215"/>
      <c r="C31" s="215"/>
      <c r="D31" s="216"/>
      <c r="E31" s="226" t="s">
        <v>512</v>
      </c>
      <c r="F31" s="227"/>
      <c r="G31" s="227"/>
      <c r="H31" s="228"/>
      <c r="I31" s="214" t="s">
        <v>465</v>
      </c>
      <c r="J31" s="215"/>
      <c r="K31" s="215"/>
      <c r="L31" s="216"/>
      <c r="M31" s="229" t="s">
        <v>541</v>
      </c>
      <c r="N31" s="230"/>
      <c r="O31" s="230"/>
      <c r="P31" s="231"/>
      <c r="Q31" s="214" t="s">
        <v>524</v>
      </c>
      <c r="R31" s="215"/>
      <c r="S31" s="215"/>
      <c r="T31" s="216"/>
      <c r="U31" s="24"/>
      <c r="V31" s="25"/>
      <c r="W31" s="25"/>
      <c r="X31" s="26"/>
    </row>
    <row r="32" spans="1:24" ht="13.5" customHeight="1" thickBot="1">
      <c r="A32" s="226" t="s">
        <v>543</v>
      </c>
      <c r="B32" s="227"/>
      <c r="C32" s="227"/>
      <c r="D32" s="228"/>
      <c r="E32" s="214" t="s">
        <v>504</v>
      </c>
      <c r="F32" s="215"/>
      <c r="G32" s="215"/>
      <c r="H32" s="216"/>
      <c r="I32" s="214" t="s">
        <v>540</v>
      </c>
      <c r="J32" s="215"/>
      <c r="K32" s="215"/>
      <c r="L32" s="216"/>
      <c r="M32" s="214" t="s">
        <v>229</v>
      </c>
      <c r="N32" s="215"/>
      <c r="O32" s="215"/>
      <c r="P32" s="215"/>
      <c r="Q32" s="214" t="s">
        <v>226</v>
      </c>
      <c r="R32" s="215"/>
      <c r="S32" s="215"/>
      <c r="T32" s="216"/>
      <c r="U32" s="210" t="s">
        <v>195</v>
      </c>
      <c r="V32" s="211"/>
      <c r="W32" s="211"/>
      <c r="X32" s="212"/>
    </row>
    <row r="33" spans="1:24" ht="13.5" customHeight="1">
      <c r="A33" s="214" t="s">
        <v>544</v>
      </c>
      <c r="B33" s="215"/>
      <c r="C33" s="215"/>
      <c r="D33" s="216"/>
      <c r="E33" s="214" t="s">
        <v>7</v>
      </c>
      <c r="F33" s="215"/>
      <c r="G33" s="215"/>
      <c r="H33" s="216"/>
      <c r="I33" s="214" t="s">
        <v>7</v>
      </c>
      <c r="J33" s="215"/>
      <c r="K33" s="215"/>
      <c r="L33" s="216"/>
      <c r="M33" s="214" t="s">
        <v>7</v>
      </c>
      <c r="N33" s="215"/>
      <c r="O33" s="215"/>
      <c r="P33" s="215"/>
      <c r="Q33" s="214" t="s">
        <v>489</v>
      </c>
      <c r="R33" s="215"/>
      <c r="S33" s="215"/>
      <c r="T33" s="216"/>
      <c r="U33" s="14"/>
      <c r="V33" s="12"/>
      <c r="W33" s="12"/>
      <c r="X33" s="13"/>
    </row>
    <row r="34" spans="1:24" ht="13.5" customHeight="1">
      <c r="A34" s="220" t="s">
        <v>200</v>
      </c>
      <c r="B34" s="221"/>
      <c r="C34" s="221"/>
      <c r="D34" s="222"/>
      <c r="E34" s="220" t="s">
        <v>201</v>
      </c>
      <c r="F34" s="221"/>
      <c r="G34" s="221"/>
      <c r="H34" s="222"/>
      <c r="I34" s="220" t="s">
        <v>198</v>
      </c>
      <c r="J34" s="221"/>
      <c r="K34" s="221"/>
      <c r="L34" s="222"/>
      <c r="M34" s="220" t="s">
        <v>546</v>
      </c>
      <c r="N34" s="221"/>
      <c r="O34" s="221"/>
      <c r="P34" s="222"/>
      <c r="Q34" s="220" t="s">
        <v>467</v>
      </c>
      <c r="R34" s="221"/>
      <c r="S34" s="221"/>
      <c r="T34" s="222"/>
      <c r="U34" s="14"/>
      <c r="V34" s="12"/>
      <c r="W34" s="12"/>
      <c r="X34" s="13"/>
    </row>
    <row r="35" spans="1:24" ht="13.5" customHeight="1">
      <c r="A35" s="169" t="s">
        <v>3</v>
      </c>
      <c r="B35" s="170">
        <v>730</v>
      </c>
      <c r="C35" s="170" t="s">
        <v>1</v>
      </c>
      <c r="D35" s="171">
        <v>24</v>
      </c>
      <c r="E35" s="169" t="s">
        <v>3</v>
      </c>
      <c r="F35" s="170">
        <v>707</v>
      </c>
      <c r="G35" s="170" t="s">
        <v>1</v>
      </c>
      <c r="H35" s="171">
        <v>23</v>
      </c>
      <c r="I35" s="169" t="s">
        <v>3</v>
      </c>
      <c r="J35" s="170">
        <v>752</v>
      </c>
      <c r="K35" s="170" t="s">
        <v>1</v>
      </c>
      <c r="L35" s="171">
        <v>26.5</v>
      </c>
      <c r="M35" s="169" t="s">
        <v>3</v>
      </c>
      <c r="N35" s="170">
        <v>728</v>
      </c>
      <c r="O35" s="170" t="s">
        <v>1</v>
      </c>
      <c r="P35" s="175">
        <v>25</v>
      </c>
      <c r="Q35" s="169" t="s">
        <v>3</v>
      </c>
      <c r="R35" s="170">
        <v>746</v>
      </c>
      <c r="S35" s="170" t="s">
        <v>1</v>
      </c>
      <c r="T35" s="171">
        <v>24</v>
      </c>
      <c r="U35" s="3"/>
      <c r="V35" s="4"/>
      <c r="W35" s="4"/>
      <c r="X35" s="5"/>
    </row>
    <row r="36" spans="1:24" ht="13.5" customHeight="1" thickBot="1">
      <c r="A36" s="172" t="s">
        <v>2</v>
      </c>
      <c r="B36" s="173">
        <v>102</v>
      </c>
      <c r="C36" s="173" t="s">
        <v>0</v>
      </c>
      <c r="D36" s="174">
        <v>26.9</v>
      </c>
      <c r="E36" s="172" t="s">
        <v>2</v>
      </c>
      <c r="F36" s="173">
        <v>98</v>
      </c>
      <c r="G36" s="173" t="s">
        <v>0</v>
      </c>
      <c r="H36" s="174">
        <v>27.1</v>
      </c>
      <c r="I36" s="172" t="s">
        <v>2</v>
      </c>
      <c r="J36" s="173">
        <v>96.5</v>
      </c>
      <c r="K36" s="173" t="s">
        <v>0</v>
      </c>
      <c r="L36" s="174">
        <v>31.8</v>
      </c>
      <c r="M36" s="172" t="s">
        <v>2</v>
      </c>
      <c r="N36" s="173">
        <v>96</v>
      </c>
      <c r="O36" s="173" t="s">
        <v>0</v>
      </c>
      <c r="P36" s="176">
        <v>29.7</v>
      </c>
      <c r="Q36" s="172" t="s">
        <v>2</v>
      </c>
      <c r="R36" s="173">
        <v>105</v>
      </c>
      <c r="S36" s="173" t="s">
        <v>0</v>
      </c>
      <c r="T36" s="174">
        <v>27.5</v>
      </c>
      <c r="U36" s="21"/>
      <c r="V36" s="22"/>
      <c r="W36" s="22"/>
      <c r="X36" s="23"/>
    </row>
    <row r="37" spans="1:24" ht="13.5" customHeight="1">
      <c r="A37" s="232" t="s">
        <v>170</v>
      </c>
      <c r="B37" s="233"/>
      <c r="C37" s="233"/>
      <c r="D37" s="234"/>
      <c r="E37" s="232" t="s">
        <v>183</v>
      </c>
      <c r="F37" s="233"/>
      <c r="G37" s="233"/>
      <c r="H37" s="234"/>
      <c r="I37" s="232" t="s">
        <v>184</v>
      </c>
      <c r="J37" s="233"/>
      <c r="K37" s="233"/>
      <c r="L37" s="234"/>
      <c r="M37" s="232" t="s">
        <v>185</v>
      </c>
      <c r="N37" s="233"/>
      <c r="O37" s="233"/>
      <c r="P37" s="233"/>
      <c r="Q37" s="232" t="s">
        <v>186</v>
      </c>
      <c r="R37" s="233"/>
      <c r="S37" s="233"/>
      <c r="T37" s="234"/>
    </row>
    <row r="38" spans="1:24" ht="13.5" customHeight="1">
      <c r="A38" s="217" t="s">
        <v>5</v>
      </c>
      <c r="B38" s="218"/>
      <c r="C38" s="218"/>
      <c r="D38" s="219"/>
      <c r="E38" s="217" t="s">
        <v>6</v>
      </c>
      <c r="F38" s="218"/>
      <c r="G38" s="218"/>
      <c r="H38" s="219"/>
      <c r="I38" s="217" t="s">
        <v>5</v>
      </c>
      <c r="J38" s="218"/>
      <c r="K38" s="218"/>
      <c r="L38" s="219"/>
      <c r="M38" s="217" t="s">
        <v>161</v>
      </c>
      <c r="N38" s="218"/>
      <c r="O38" s="218"/>
      <c r="P38" s="218"/>
      <c r="Q38" s="217" t="s">
        <v>190</v>
      </c>
      <c r="R38" s="218"/>
      <c r="S38" s="218"/>
      <c r="T38" s="219"/>
    </row>
    <row r="39" spans="1:24" ht="13.5" customHeight="1">
      <c r="A39" s="214" t="s">
        <v>509</v>
      </c>
      <c r="B39" s="215"/>
      <c r="C39" s="215"/>
      <c r="D39" s="216"/>
      <c r="E39" s="214" t="s">
        <v>227</v>
      </c>
      <c r="F39" s="215"/>
      <c r="G39" s="215"/>
      <c r="H39" s="216"/>
      <c r="I39" s="214" t="s">
        <v>497</v>
      </c>
      <c r="J39" s="215"/>
      <c r="K39" s="215"/>
      <c r="L39" s="216"/>
      <c r="M39" s="214" t="s">
        <v>453</v>
      </c>
      <c r="N39" s="215"/>
      <c r="O39" s="215"/>
      <c r="P39" s="216"/>
      <c r="Q39" s="214" t="s">
        <v>243</v>
      </c>
      <c r="R39" s="215"/>
      <c r="S39" s="215"/>
      <c r="T39" s="216"/>
    </row>
    <row r="40" spans="1:24" ht="13.5" customHeight="1">
      <c r="A40" s="214" t="s">
        <v>545</v>
      </c>
      <c r="B40" s="215"/>
      <c r="C40" s="215"/>
      <c r="D40" s="216"/>
      <c r="E40" s="214" t="s">
        <v>533</v>
      </c>
      <c r="F40" s="215"/>
      <c r="G40" s="215"/>
      <c r="H40" s="216"/>
      <c r="I40" s="226" t="s">
        <v>496</v>
      </c>
      <c r="J40" s="227"/>
      <c r="K40" s="227"/>
      <c r="L40" s="228"/>
      <c r="M40" s="214" t="s">
        <v>459</v>
      </c>
      <c r="N40" s="215"/>
      <c r="O40" s="215"/>
      <c r="P40" s="216"/>
      <c r="Q40" s="214" t="s">
        <v>530</v>
      </c>
      <c r="R40" s="215"/>
      <c r="S40" s="215"/>
      <c r="T40" s="216"/>
    </row>
    <row r="41" spans="1:24" ht="13.5" customHeight="1">
      <c r="A41" s="214" t="s">
        <v>507</v>
      </c>
      <c r="B41" s="215"/>
      <c r="C41" s="215"/>
      <c r="D41" s="215"/>
      <c r="E41" s="214" t="s">
        <v>510</v>
      </c>
      <c r="F41" s="215"/>
      <c r="G41" s="215"/>
      <c r="H41" s="216"/>
      <c r="I41" s="214" t="s">
        <v>542</v>
      </c>
      <c r="J41" s="215"/>
      <c r="K41" s="215"/>
      <c r="L41" s="216"/>
      <c r="M41" s="226" t="s">
        <v>468</v>
      </c>
      <c r="N41" s="227"/>
      <c r="O41" s="227"/>
      <c r="P41" s="227"/>
      <c r="Q41" s="214" t="s">
        <v>231</v>
      </c>
      <c r="R41" s="215"/>
      <c r="S41" s="215"/>
      <c r="T41" s="216"/>
    </row>
    <row r="42" spans="1:24" ht="13.5" customHeight="1">
      <c r="A42" s="214" t="s">
        <v>7</v>
      </c>
      <c r="B42" s="215"/>
      <c r="C42" s="215"/>
      <c r="D42" s="216"/>
      <c r="E42" s="214" t="s">
        <v>489</v>
      </c>
      <c r="F42" s="215"/>
      <c r="G42" s="215"/>
      <c r="H42" s="216"/>
      <c r="I42" s="214" t="s">
        <v>7</v>
      </c>
      <c r="J42" s="215"/>
      <c r="K42" s="215"/>
      <c r="L42" s="215"/>
      <c r="M42" s="214" t="s">
        <v>7</v>
      </c>
      <c r="N42" s="215"/>
      <c r="O42" s="215"/>
      <c r="P42" s="215"/>
      <c r="Q42" s="214" t="s">
        <v>7</v>
      </c>
      <c r="R42" s="215"/>
      <c r="S42" s="215"/>
      <c r="T42" s="216"/>
    </row>
    <row r="43" spans="1:24" ht="13.5" customHeight="1">
      <c r="A43" s="220" t="s">
        <v>202</v>
      </c>
      <c r="B43" s="221"/>
      <c r="C43" s="221"/>
      <c r="D43" s="222"/>
      <c r="E43" s="223" t="s">
        <v>203</v>
      </c>
      <c r="F43" s="224"/>
      <c r="G43" s="224"/>
      <c r="H43" s="225"/>
      <c r="I43" s="223" t="s">
        <v>199</v>
      </c>
      <c r="J43" s="224"/>
      <c r="K43" s="224"/>
      <c r="L43" s="225"/>
      <c r="M43" s="223" t="s">
        <v>204</v>
      </c>
      <c r="N43" s="224"/>
      <c r="O43" s="224"/>
      <c r="P43" s="224"/>
      <c r="Q43" s="220" t="s">
        <v>238</v>
      </c>
      <c r="R43" s="221"/>
      <c r="S43" s="221"/>
      <c r="T43" s="222"/>
    </row>
    <row r="44" spans="1:24" ht="13.5" customHeight="1">
      <c r="A44" s="169" t="s">
        <v>3</v>
      </c>
      <c r="B44" s="170">
        <v>704</v>
      </c>
      <c r="C44" s="170" t="s">
        <v>1</v>
      </c>
      <c r="D44" s="171">
        <v>23.5</v>
      </c>
      <c r="E44" s="169" t="s">
        <v>3</v>
      </c>
      <c r="F44" s="170">
        <v>760</v>
      </c>
      <c r="G44" s="170" t="s">
        <v>1</v>
      </c>
      <c r="H44" s="171">
        <v>27.5</v>
      </c>
      <c r="I44" s="169" t="s">
        <v>3</v>
      </c>
      <c r="J44" s="170">
        <v>742</v>
      </c>
      <c r="K44" s="170" t="s">
        <v>1</v>
      </c>
      <c r="L44" s="171">
        <v>25</v>
      </c>
      <c r="M44" s="169" t="s">
        <v>3</v>
      </c>
      <c r="N44" s="170">
        <v>736</v>
      </c>
      <c r="O44" s="170" t="s">
        <v>1</v>
      </c>
      <c r="P44" s="175">
        <v>25.5</v>
      </c>
      <c r="Q44" s="169" t="s">
        <v>3</v>
      </c>
      <c r="R44" s="170">
        <v>747</v>
      </c>
      <c r="S44" s="170" t="s">
        <v>1</v>
      </c>
      <c r="T44" s="171">
        <v>23.5</v>
      </c>
    </row>
    <row r="45" spans="1:24" ht="13.5" customHeight="1" thickBot="1">
      <c r="A45" s="172" t="s">
        <v>2</v>
      </c>
      <c r="B45" s="173">
        <v>95.5</v>
      </c>
      <c r="C45" s="173" t="s">
        <v>0</v>
      </c>
      <c r="D45" s="174">
        <v>27.5</v>
      </c>
      <c r="E45" s="172" t="s">
        <v>2</v>
      </c>
      <c r="F45" s="173">
        <v>95</v>
      </c>
      <c r="G45" s="173" t="s">
        <v>0</v>
      </c>
      <c r="H45" s="174">
        <v>33</v>
      </c>
      <c r="I45" s="172" t="s">
        <v>2</v>
      </c>
      <c r="J45" s="173">
        <v>99</v>
      </c>
      <c r="K45" s="173" t="s">
        <v>0</v>
      </c>
      <c r="L45" s="174">
        <v>30.2</v>
      </c>
      <c r="M45" s="172" t="s">
        <v>2</v>
      </c>
      <c r="N45" s="173">
        <v>98</v>
      </c>
      <c r="O45" s="173" t="s">
        <v>0</v>
      </c>
      <c r="P45" s="176">
        <v>28.5</v>
      </c>
      <c r="Q45" s="172" t="s">
        <v>2</v>
      </c>
      <c r="R45" s="173">
        <v>105</v>
      </c>
      <c r="S45" s="173" t="s">
        <v>0</v>
      </c>
      <c r="T45" s="174">
        <v>28.8</v>
      </c>
    </row>
    <row r="46" spans="1:24" ht="15" customHeight="1">
      <c r="A46" s="232" t="s">
        <v>171</v>
      </c>
      <c r="B46" s="233"/>
      <c r="C46" s="233"/>
      <c r="D46" s="234"/>
      <c r="E46" s="232" t="s">
        <v>187</v>
      </c>
      <c r="F46" s="233"/>
      <c r="G46" s="233"/>
      <c r="H46" s="234"/>
    </row>
    <row r="47" spans="1:24" ht="15" customHeight="1">
      <c r="A47" s="217" t="s">
        <v>5</v>
      </c>
      <c r="B47" s="218"/>
      <c r="C47" s="218"/>
      <c r="D47" s="219"/>
      <c r="E47" s="217" t="s">
        <v>233</v>
      </c>
      <c r="F47" s="218"/>
      <c r="G47" s="218"/>
      <c r="H47" s="219"/>
    </row>
    <row r="48" spans="1:24" ht="15" customHeight="1">
      <c r="A48" s="214" t="s">
        <v>245</v>
      </c>
      <c r="B48" s="215"/>
      <c r="C48" s="215"/>
      <c r="D48" s="216"/>
      <c r="E48" s="214" t="s">
        <v>232</v>
      </c>
      <c r="F48" s="215"/>
      <c r="G48" s="215"/>
      <c r="H48" s="216"/>
    </row>
    <row r="49" spans="1:8" ht="15" customHeight="1">
      <c r="A49" s="214" t="s">
        <v>460</v>
      </c>
      <c r="B49" s="215"/>
      <c r="C49" s="215"/>
      <c r="D49" s="216"/>
      <c r="E49" s="214" t="s">
        <v>518</v>
      </c>
      <c r="F49" s="215"/>
      <c r="G49" s="215"/>
      <c r="H49" s="216"/>
    </row>
    <row r="50" spans="1:8" ht="15" customHeight="1">
      <c r="A50" s="214" t="s">
        <v>487</v>
      </c>
      <c r="B50" s="215"/>
      <c r="C50" s="215"/>
      <c r="D50" s="216"/>
      <c r="E50" s="214" t="s">
        <v>506</v>
      </c>
      <c r="F50" s="215"/>
      <c r="G50" s="215"/>
      <c r="H50" s="216"/>
    </row>
    <row r="51" spans="1:8" ht="15" customHeight="1">
      <c r="A51" s="214" t="s">
        <v>7</v>
      </c>
      <c r="B51" s="215"/>
      <c r="C51" s="215"/>
      <c r="D51" s="216"/>
      <c r="E51" s="214" t="s">
        <v>7</v>
      </c>
      <c r="F51" s="215"/>
      <c r="G51" s="215"/>
      <c r="H51" s="216"/>
    </row>
    <row r="52" spans="1:8" ht="15" customHeight="1">
      <c r="A52" s="220" t="s">
        <v>547</v>
      </c>
      <c r="B52" s="221"/>
      <c r="C52" s="221"/>
      <c r="D52" s="222"/>
      <c r="E52" s="223" t="s">
        <v>205</v>
      </c>
      <c r="F52" s="224"/>
      <c r="G52" s="224"/>
      <c r="H52" s="225"/>
    </row>
    <row r="53" spans="1:8" ht="15" customHeight="1">
      <c r="A53" s="169" t="s">
        <v>3</v>
      </c>
      <c r="B53" s="170">
        <v>723</v>
      </c>
      <c r="C53" s="170" t="s">
        <v>1</v>
      </c>
      <c r="D53" s="171">
        <v>24</v>
      </c>
      <c r="E53" s="169" t="s">
        <v>3</v>
      </c>
      <c r="F53" s="170">
        <v>721</v>
      </c>
      <c r="G53" s="170" t="s">
        <v>1</v>
      </c>
      <c r="H53" s="171">
        <v>22.5</v>
      </c>
    </row>
    <row r="54" spans="1:8" ht="15" customHeight="1" thickBot="1">
      <c r="A54" s="172" t="s">
        <v>2</v>
      </c>
      <c r="B54" s="173">
        <v>100</v>
      </c>
      <c r="C54" s="173" t="s">
        <v>0</v>
      </c>
      <c r="D54" s="174">
        <v>26.7</v>
      </c>
      <c r="E54" s="172" t="s">
        <v>2</v>
      </c>
      <c r="F54" s="173">
        <v>103</v>
      </c>
      <c r="G54" s="173" t="s">
        <v>0</v>
      </c>
      <c r="H54" s="174">
        <v>27.1</v>
      </c>
    </row>
  </sheetData>
  <mergeCells count="197">
    <mergeCell ref="A52:D52"/>
    <mergeCell ref="E52:H52"/>
    <mergeCell ref="A50:D50"/>
    <mergeCell ref="E50:H50"/>
    <mergeCell ref="A51:D51"/>
    <mergeCell ref="E51:H51"/>
    <mergeCell ref="A48:D48"/>
    <mergeCell ref="E48:H48"/>
    <mergeCell ref="A49:D49"/>
    <mergeCell ref="E49:H49"/>
    <mergeCell ref="A46:D46"/>
    <mergeCell ref="E46:H46"/>
    <mergeCell ref="A47:D47"/>
    <mergeCell ref="E47:H47"/>
    <mergeCell ref="A1:D1"/>
    <mergeCell ref="E1:H1"/>
    <mergeCell ref="I1:L1"/>
    <mergeCell ref="M1:P1"/>
    <mergeCell ref="Q1:T1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21:D21"/>
    <mergeCell ref="E21:H21"/>
    <mergeCell ref="I21:L21"/>
    <mergeCell ref="M21:P21"/>
    <mergeCell ref="Q21:T2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3:T3"/>
    <mergeCell ref="A6:D6"/>
    <mergeCell ref="E6:H6"/>
    <mergeCell ref="I6:L6"/>
    <mergeCell ref="M6:P6"/>
    <mergeCell ref="Q6:T6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U10:X10"/>
    <mergeCell ref="A11:D11"/>
    <mergeCell ref="E11:H11"/>
    <mergeCell ref="I11:L11"/>
    <mergeCell ref="M11:P11"/>
    <mergeCell ref="Q11:T11"/>
    <mergeCell ref="A7:D7"/>
    <mergeCell ref="E7:H7"/>
    <mergeCell ref="I7:L7"/>
    <mergeCell ref="M7:P7"/>
    <mergeCell ref="Q7:T7"/>
    <mergeCell ref="A10:D10"/>
    <mergeCell ref="E10:H10"/>
    <mergeCell ref="I10:L10"/>
    <mergeCell ref="M10:P10"/>
    <mergeCell ref="Q10:T10"/>
    <mergeCell ref="U19:X19"/>
    <mergeCell ref="A16:D16"/>
    <mergeCell ref="E16:H16"/>
    <mergeCell ref="I16:L16"/>
    <mergeCell ref="M16:P16"/>
    <mergeCell ref="Q16:T16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U14:X14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Q34:T34"/>
    <mergeCell ref="A37:D37"/>
    <mergeCell ref="E37:H37"/>
    <mergeCell ref="I37:L37"/>
    <mergeCell ref="M37:P37"/>
    <mergeCell ref="Q37:T37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43:D43"/>
    <mergeCell ref="E43:H43"/>
    <mergeCell ref="I43:L43"/>
    <mergeCell ref="M43:P43"/>
    <mergeCell ref="Q43:T43"/>
    <mergeCell ref="A40:D40"/>
    <mergeCell ref="E40:H40"/>
    <mergeCell ref="I40:L40"/>
    <mergeCell ref="M40:P40"/>
    <mergeCell ref="Q40:T40"/>
    <mergeCell ref="A41:D41"/>
    <mergeCell ref="E41:H41"/>
    <mergeCell ref="I41:L41"/>
    <mergeCell ref="M41:P41"/>
    <mergeCell ref="Q41:T41"/>
    <mergeCell ref="U24:X24"/>
    <mergeCell ref="U27:X27"/>
    <mergeCell ref="U30:X30"/>
    <mergeCell ref="U32:X32"/>
    <mergeCell ref="U23:X23"/>
    <mergeCell ref="A42:D42"/>
    <mergeCell ref="E42:H42"/>
    <mergeCell ref="I42:L42"/>
    <mergeCell ref="M42:P42"/>
    <mergeCell ref="Q42:T42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34:D34"/>
    <mergeCell ref="E34:H34"/>
    <mergeCell ref="I34:L34"/>
    <mergeCell ref="M34:P34"/>
  </mergeCells>
  <phoneticPr fontId="19" type="noConversion"/>
  <printOptions horizontalCentered="1" verticalCentered="1"/>
  <pageMargins left="0.39370078740157483" right="0.39370078740157483" top="0.19685039370078741" bottom="0.19685039370078741" header="0" footer="0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Normal="100" workbookViewId="0">
      <selection activeCell="F20" sqref="F20"/>
    </sheetView>
  </sheetViews>
  <sheetFormatPr defaultColWidth="9" defaultRowHeight="13.5" customHeight="1"/>
  <cols>
    <col min="1" max="1" width="3.77734375" style="104" customWidth="1"/>
    <col min="2" max="2" width="0" style="42" hidden="1" customWidth="1"/>
    <col min="3" max="3" width="10.88671875" style="42" customWidth="1"/>
    <col min="4" max="4" width="3.77734375" style="105" customWidth="1"/>
    <col min="5" max="5" width="3.77734375" style="104" customWidth="1"/>
    <col min="6" max="6" width="10.88671875" style="42" customWidth="1"/>
    <col min="7" max="7" width="3.77734375" style="105" customWidth="1"/>
    <col min="8" max="8" width="3.77734375" style="104" customWidth="1"/>
    <col min="9" max="9" width="10.88671875" style="166" customWidth="1"/>
    <col min="10" max="10" width="3.77734375" style="105" customWidth="1"/>
    <col min="11" max="11" width="3.77734375" style="104" customWidth="1"/>
    <col min="12" max="12" width="10.88671875" style="42" customWidth="1"/>
    <col min="13" max="13" width="3.77734375" style="105" customWidth="1"/>
    <col min="14" max="14" width="3.77734375" style="104" customWidth="1"/>
    <col min="15" max="15" width="10.88671875" style="42" customWidth="1"/>
    <col min="16" max="16" width="3.77734375" style="105" customWidth="1"/>
    <col min="17" max="17" width="3.77734375" style="104" customWidth="1"/>
    <col min="18" max="18" width="10.88671875" style="42" customWidth="1"/>
    <col min="19" max="19" width="3.77734375" style="105" customWidth="1"/>
    <col min="20" max="20" width="3.77734375" style="104" customWidth="1"/>
    <col min="21" max="21" width="3.77734375" style="42" customWidth="1"/>
    <col min="22" max="22" width="8.33203125" style="106" customWidth="1"/>
    <col min="23" max="23" width="8.33203125" style="107" customWidth="1"/>
    <col min="24" max="24" width="4.109375" style="105" customWidth="1"/>
    <col min="25" max="25" width="6" style="27" hidden="1" customWidth="1"/>
    <col min="26" max="26" width="5.44140625" style="28" hidden="1" customWidth="1"/>
    <col min="27" max="27" width="7.77734375" style="27" hidden="1" customWidth="1"/>
    <col min="28" max="28" width="8" style="27" hidden="1" customWidth="1"/>
    <col min="29" max="29" width="7.88671875" style="27" hidden="1" customWidth="1"/>
    <col min="30" max="30" width="7.44140625" style="27" hidden="1" customWidth="1"/>
    <col min="31" max="16384" width="9" style="42"/>
  </cols>
  <sheetData>
    <row r="1" spans="1:34" s="27" customFormat="1" ht="18.75" customHeight="1">
      <c r="A1" s="253" t="s">
        <v>162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Z1" s="28"/>
    </row>
    <row r="2" spans="1:34" s="27" customFormat="1" ht="13.5" customHeight="1" thickBot="1">
      <c r="A2" s="29" t="s">
        <v>9</v>
      </c>
      <c r="B2" s="30"/>
      <c r="C2" s="31"/>
      <c r="D2" s="32"/>
      <c r="E2" s="32"/>
      <c r="F2" s="31"/>
      <c r="G2" s="32"/>
      <c r="H2" s="32"/>
      <c r="I2" s="130"/>
      <c r="J2" s="32"/>
      <c r="K2" s="32"/>
      <c r="L2" s="31"/>
      <c r="M2" s="32"/>
      <c r="N2" s="32"/>
      <c r="O2" s="31"/>
      <c r="P2" s="32"/>
      <c r="Q2" s="32"/>
      <c r="S2" s="32"/>
      <c r="T2" s="32"/>
      <c r="U2" s="31"/>
      <c r="V2" s="33"/>
      <c r="W2" s="34"/>
      <c r="X2" s="31"/>
      <c r="Z2" s="28"/>
    </row>
    <row r="3" spans="1:34" ht="13.5" customHeight="1">
      <c r="A3" s="35" t="s">
        <v>10</v>
      </c>
      <c r="B3" s="36" t="s">
        <v>11</v>
      </c>
      <c r="C3" s="37" t="s">
        <v>12</v>
      </c>
      <c r="D3" s="38" t="s">
        <v>14</v>
      </c>
      <c r="E3" s="39" t="s">
        <v>16</v>
      </c>
      <c r="F3" s="37" t="s">
        <v>17</v>
      </c>
      <c r="G3" s="37" t="s">
        <v>14</v>
      </c>
      <c r="H3" s="37" t="s">
        <v>16</v>
      </c>
      <c r="I3" s="135" t="s">
        <v>18</v>
      </c>
      <c r="J3" s="37" t="s">
        <v>14</v>
      </c>
      <c r="K3" s="37" t="s">
        <v>16</v>
      </c>
      <c r="L3" s="37" t="s">
        <v>18</v>
      </c>
      <c r="M3" s="37" t="s">
        <v>14</v>
      </c>
      <c r="N3" s="37" t="s">
        <v>16</v>
      </c>
      <c r="O3" s="37" t="s">
        <v>19</v>
      </c>
      <c r="P3" s="37" t="s">
        <v>14</v>
      </c>
      <c r="Q3" s="37" t="s">
        <v>16</v>
      </c>
      <c r="R3" s="38" t="s">
        <v>20</v>
      </c>
      <c r="S3" s="37" t="s">
        <v>14</v>
      </c>
      <c r="T3" s="37" t="s">
        <v>16</v>
      </c>
      <c r="U3" s="37" t="s">
        <v>21</v>
      </c>
      <c r="V3" s="40" t="s">
        <v>22</v>
      </c>
      <c r="W3" s="37" t="s">
        <v>23</v>
      </c>
      <c r="X3" s="41" t="s">
        <v>24</v>
      </c>
      <c r="Y3" s="28"/>
    </row>
    <row r="4" spans="1:34" ht="13.5" customHeight="1">
      <c r="A4" s="43">
        <v>5</v>
      </c>
      <c r="B4" s="243"/>
      <c r="C4" s="44" t="str">
        <f>'5月菜單'!A11</f>
        <v>白飯</v>
      </c>
      <c r="D4" s="45" t="s">
        <v>416</v>
      </c>
      <c r="E4" s="46"/>
      <c r="F4" s="44" t="str">
        <f>'5月菜單'!A12</f>
        <v>京醬燒肉</v>
      </c>
      <c r="G4" s="44" t="s">
        <v>429</v>
      </c>
      <c r="H4" s="44"/>
      <c r="I4" s="44" t="str">
        <f>'5月菜單'!A13</f>
        <v>焗烤茄汁粉</v>
      </c>
      <c r="J4" s="47" t="s">
        <v>430</v>
      </c>
      <c r="K4" s="47"/>
      <c r="L4" s="44" t="str">
        <f>'5月菜單'!A14</f>
        <v>海帶豆干(豆)</v>
      </c>
      <c r="M4" s="47" t="s">
        <v>431</v>
      </c>
      <c r="N4" s="47"/>
      <c r="O4" s="44" t="str">
        <f>'5月菜單'!A15</f>
        <v>淺色蔬菜</v>
      </c>
      <c r="P4" s="44" t="s">
        <v>432</v>
      </c>
      <c r="Q4" s="47"/>
      <c r="R4" s="44" t="str">
        <f>'5月菜單'!A16</f>
        <v>蘿蔔排骨湯</v>
      </c>
      <c r="S4" s="47" t="s">
        <v>421</v>
      </c>
      <c r="T4" s="47"/>
      <c r="U4" s="246" t="s">
        <v>25</v>
      </c>
      <c r="V4" s="48" t="s">
        <v>26</v>
      </c>
      <c r="W4" s="49" t="s">
        <v>28</v>
      </c>
      <c r="X4" s="50">
        <v>5.3</v>
      </c>
      <c r="AA4" s="27" t="s">
        <v>29</v>
      </c>
      <c r="AB4" s="27" t="s">
        <v>30</v>
      </c>
      <c r="AC4" s="27" t="s">
        <v>31</v>
      </c>
      <c r="AD4" s="27" t="s">
        <v>32</v>
      </c>
    </row>
    <row r="5" spans="1:34" ht="13.5" customHeight="1">
      <c r="A5" s="51" t="s">
        <v>33</v>
      </c>
      <c r="B5" s="244"/>
      <c r="C5" s="108" t="s">
        <v>246</v>
      </c>
      <c r="D5" s="110"/>
      <c r="E5" s="111">
        <v>100</v>
      </c>
      <c r="F5" s="108" t="s">
        <v>351</v>
      </c>
      <c r="G5" s="109"/>
      <c r="H5" s="109">
        <v>60</v>
      </c>
      <c r="I5" s="108" t="s">
        <v>375</v>
      </c>
      <c r="J5" s="109"/>
      <c r="K5" s="109">
        <v>10</v>
      </c>
      <c r="L5" s="108" t="s">
        <v>307</v>
      </c>
      <c r="M5" s="114"/>
      <c r="N5" s="109">
        <v>20</v>
      </c>
      <c r="O5" s="52" t="s">
        <v>489</v>
      </c>
      <c r="P5" s="52"/>
      <c r="Q5" s="52">
        <v>120</v>
      </c>
      <c r="R5" s="121" t="s">
        <v>325</v>
      </c>
      <c r="S5" s="114"/>
      <c r="T5" s="109">
        <v>10</v>
      </c>
      <c r="U5" s="247"/>
      <c r="V5" s="56">
        <f>X4*15+X6*5+10</f>
        <v>102.5</v>
      </c>
      <c r="W5" s="57" t="s">
        <v>35</v>
      </c>
      <c r="X5" s="58">
        <v>2.4</v>
      </c>
      <c r="Y5" s="28" t="s">
        <v>36</v>
      </c>
      <c r="Z5" s="28">
        <v>6</v>
      </c>
      <c r="AA5" s="28">
        <f>Z5*2</f>
        <v>12</v>
      </c>
      <c r="AB5" s="28"/>
      <c r="AC5" s="28">
        <f>Z5*15</f>
        <v>90</v>
      </c>
      <c r="AD5" s="28">
        <f>AA5*4+AC5*4</f>
        <v>408</v>
      </c>
    </row>
    <row r="6" spans="1:34" ht="13.5" customHeight="1">
      <c r="A6" s="51">
        <v>2</v>
      </c>
      <c r="B6" s="244"/>
      <c r="C6" s="52"/>
      <c r="D6" s="55"/>
      <c r="E6" s="55"/>
      <c r="F6" s="108" t="s">
        <v>265</v>
      </c>
      <c r="G6" s="109"/>
      <c r="H6" s="109">
        <v>20</v>
      </c>
      <c r="I6" s="108" t="s">
        <v>320</v>
      </c>
      <c r="J6" s="115"/>
      <c r="K6" s="109">
        <v>10</v>
      </c>
      <c r="L6" s="108" t="s">
        <v>213</v>
      </c>
      <c r="M6" s="120" t="s">
        <v>301</v>
      </c>
      <c r="N6" s="109">
        <v>10</v>
      </c>
      <c r="O6" s="52"/>
      <c r="P6" s="52"/>
      <c r="Q6" s="52"/>
      <c r="R6" s="108" t="s">
        <v>302</v>
      </c>
      <c r="S6" s="114"/>
      <c r="T6" s="109">
        <v>10</v>
      </c>
      <c r="U6" s="247"/>
      <c r="V6" s="60" t="s">
        <v>37</v>
      </c>
      <c r="W6" s="57" t="s">
        <v>39</v>
      </c>
      <c r="X6" s="58">
        <v>2.6</v>
      </c>
      <c r="Y6" s="61" t="s">
        <v>41</v>
      </c>
      <c r="Z6" s="28">
        <v>2</v>
      </c>
      <c r="AA6" s="62">
        <f>Z6*7</f>
        <v>14</v>
      </c>
      <c r="AB6" s="28">
        <f>Z6*5</f>
        <v>10</v>
      </c>
      <c r="AC6" s="28" t="s">
        <v>43</v>
      </c>
      <c r="AD6" s="63">
        <f>AA6*4+AB6*9</f>
        <v>146</v>
      </c>
    </row>
    <row r="7" spans="1:34" ht="13.5" customHeight="1">
      <c r="A7" s="51" t="s">
        <v>44</v>
      </c>
      <c r="B7" s="244"/>
      <c r="C7" s="59"/>
      <c r="D7" s="53"/>
      <c r="E7" s="54"/>
      <c r="F7" s="108" t="s">
        <v>260</v>
      </c>
      <c r="G7" s="197"/>
      <c r="H7" s="109">
        <v>10</v>
      </c>
      <c r="I7" s="108" t="s">
        <v>317</v>
      </c>
      <c r="J7" s="109"/>
      <c r="K7" s="109">
        <v>5</v>
      </c>
      <c r="L7" s="108" t="s">
        <v>260</v>
      </c>
      <c r="M7" s="201"/>
      <c r="N7" s="109">
        <v>20</v>
      </c>
      <c r="O7" s="52"/>
      <c r="P7" s="59"/>
      <c r="Q7" s="52"/>
      <c r="R7" s="108" t="s">
        <v>328</v>
      </c>
      <c r="S7" s="109"/>
      <c r="T7" s="109">
        <v>10</v>
      </c>
      <c r="U7" s="247"/>
      <c r="V7" s="56">
        <f>X5*5+X7*5</f>
        <v>24.5</v>
      </c>
      <c r="W7" s="57" t="s">
        <v>46</v>
      </c>
      <c r="X7" s="58">
        <v>2.5</v>
      </c>
      <c r="Y7" s="27" t="s">
        <v>47</v>
      </c>
      <c r="Z7" s="28">
        <v>1.8</v>
      </c>
      <c r="AA7" s="28">
        <f>Z7*1</f>
        <v>1.8</v>
      </c>
      <c r="AB7" s="28" t="s">
        <v>43</v>
      </c>
      <c r="AC7" s="28">
        <f>Z7*5</f>
        <v>9</v>
      </c>
      <c r="AD7" s="28">
        <f>AA7*4+AC7*4</f>
        <v>43.2</v>
      </c>
    </row>
    <row r="8" spans="1:34" ht="13.5" customHeight="1">
      <c r="A8" s="249" t="s">
        <v>48</v>
      </c>
      <c r="B8" s="244"/>
      <c r="C8" s="59"/>
      <c r="D8" s="64"/>
      <c r="E8" s="54"/>
      <c r="F8" s="108" t="s">
        <v>359</v>
      </c>
      <c r="G8" s="115"/>
      <c r="H8" s="109">
        <v>15</v>
      </c>
      <c r="I8" s="108" t="s">
        <v>376</v>
      </c>
      <c r="J8" s="114"/>
      <c r="K8" s="109">
        <v>20</v>
      </c>
      <c r="L8" s="108"/>
      <c r="M8" s="197"/>
      <c r="N8" s="109"/>
      <c r="O8" s="52"/>
      <c r="P8" s="59"/>
      <c r="Q8" s="52"/>
      <c r="R8" s="52"/>
      <c r="S8" s="59"/>
      <c r="T8" s="55"/>
      <c r="U8" s="247"/>
      <c r="V8" s="60" t="s">
        <v>49</v>
      </c>
      <c r="W8" s="57" t="s">
        <v>50</v>
      </c>
      <c r="X8" s="58"/>
      <c r="Y8" s="27" t="s">
        <v>51</v>
      </c>
      <c r="Z8" s="28">
        <v>2.5</v>
      </c>
      <c r="AA8" s="28"/>
      <c r="AB8" s="28">
        <f>Z8*5</f>
        <v>12.5</v>
      </c>
      <c r="AC8" s="28" t="s">
        <v>43</v>
      </c>
      <c r="AD8" s="28">
        <f>AB8*9</f>
        <v>112.5</v>
      </c>
    </row>
    <row r="9" spans="1:34" ht="13.5" customHeight="1">
      <c r="A9" s="250"/>
      <c r="B9" s="245"/>
      <c r="C9" s="59"/>
      <c r="D9" s="64"/>
      <c r="E9" s="54"/>
      <c r="F9" s="52"/>
      <c r="G9" s="59"/>
      <c r="H9" s="55"/>
      <c r="I9" s="118" t="s">
        <v>377</v>
      </c>
      <c r="J9" s="119"/>
      <c r="K9" s="116">
        <v>15</v>
      </c>
      <c r="L9" s="52"/>
      <c r="M9" s="59"/>
      <c r="N9" s="52"/>
      <c r="O9" s="52"/>
      <c r="P9" s="59"/>
      <c r="Q9" s="52"/>
      <c r="R9" s="52"/>
      <c r="S9" s="59"/>
      <c r="T9" s="55"/>
      <c r="U9" s="247"/>
      <c r="V9" s="56">
        <f>X4*2+X5*7+X6</f>
        <v>30</v>
      </c>
      <c r="W9" s="68" t="s">
        <v>53</v>
      </c>
      <c r="X9" s="69"/>
      <c r="Y9" s="27" t="s">
        <v>54</v>
      </c>
      <c r="Z9" s="28">
        <v>1</v>
      </c>
      <c r="AC9" s="27">
        <f>Z9*15</f>
        <v>15</v>
      </c>
    </row>
    <row r="10" spans="1:34" ht="13.5" customHeight="1">
      <c r="A10" s="70" t="s">
        <v>56</v>
      </c>
      <c r="B10" s="71"/>
      <c r="C10" s="59"/>
      <c r="D10" s="64"/>
      <c r="E10" s="54"/>
      <c r="F10" s="52"/>
      <c r="G10" s="59"/>
      <c r="H10" s="55"/>
      <c r="I10" s="108" t="s">
        <v>378</v>
      </c>
      <c r="J10" s="109"/>
      <c r="K10" s="109">
        <v>10</v>
      </c>
      <c r="L10" s="52"/>
      <c r="M10" s="59"/>
      <c r="N10" s="52"/>
      <c r="O10" s="52"/>
      <c r="P10" s="59"/>
      <c r="Q10" s="52"/>
      <c r="R10" s="52"/>
      <c r="S10" s="59"/>
      <c r="T10" s="55"/>
      <c r="U10" s="247"/>
      <c r="V10" s="60" t="s">
        <v>57</v>
      </c>
      <c r="W10" s="66"/>
      <c r="X10" s="58"/>
      <c r="AA10" s="27">
        <f>SUM(AA5:AA9)</f>
        <v>27.8</v>
      </c>
      <c r="AB10" s="27">
        <f>SUM(AB5:AB9)</f>
        <v>22.5</v>
      </c>
      <c r="AC10" s="27">
        <f>SUM(AC5:AC9)</f>
        <v>114</v>
      </c>
      <c r="AD10" s="27">
        <f>AA10*4+AB10*9+AC10*4</f>
        <v>769.7</v>
      </c>
    </row>
    <row r="11" spans="1:34" ht="13.5" customHeight="1">
      <c r="A11" s="72"/>
      <c r="B11" s="73"/>
      <c r="C11" s="59"/>
      <c r="D11" s="64"/>
      <c r="E11" s="54"/>
      <c r="F11" s="74"/>
      <c r="G11" s="75"/>
      <c r="H11" s="76"/>
      <c r="I11" s="148"/>
      <c r="J11" s="77"/>
      <c r="K11" s="74"/>
      <c r="L11" s="74"/>
      <c r="M11" s="77"/>
      <c r="N11" s="74"/>
      <c r="O11" s="74"/>
      <c r="P11" s="75"/>
      <c r="Q11" s="74"/>
      <c r="R11" s="74"/>
      <c r="S11" s="75"/>
      <c r="T11" s="76"/>
      <c r="U11" s="252"/>
      <c r="V11" s="78">
        <f>V5*4+V7*9+V9*4</f>
        <v>750.5</v>
      </c>
      <c r="W11" s="79"/>
      <c r="X11" s="80"/>
      <c r="AA11" s="81">
        <f>AA10*4/AD10</f>
        <v>0.14447187215798363</v>
      </c>
      <c r="AB11" s="81">
        <f>AB10*9/AD10</f>
        <v>0.26308951539560865</v>
      </c>
      <c r="AC11" s="81">
        <f>AC10*4/AD10</f>
        <v>0.59243861244640761</v>
      </c>
    </row>
    <row r="12" spans="1:34" ht="13.5" customHeight="1">
      <c r="A12" s="51">
        <v>5</v>
      </c>
      <c r="B12" s="245"/>
      <c r="C12" s="44" t="str">
        <f>'5月菜單'!E11</f>
        <v>洋薏仁飯</v>
      </c>
      <c r="D12" s="45" t="s">
        <v>416</v>
      </c>
      <c r="E12" s="44"/>
      <c r="F12" s="44" t="str">
        <f>'5月菜單'!E12</f>
        <v>香菇雞(醃)</v>
      </c>
      <c r="G12" s="47" t="s">
        <v>429</v>
      </c>
      <c r="H12" s="47"/>
      <c r="I12" s="44" t="str">
        <f>'5月菜單'!E13</f>
        <v>絲瓜麵線</v>
      </c>
      <c r="J12" s="47" t="s">
        <v>421</v>
      </c>
      <c r="K12" s="47"/>
      <c r="L12" s="44" t="str">
        <f>'5月菜單'!E14</f>
        <v>蒜蓉蘿蔔糕(冷)</v>
      </c>
      <c r="M12" s="82" t="s">
        <v>500</v>
      </c>
      <c r="N12" s="47"/>
      <c r="O12" s="44" t="str">
        <f>'5月菜單'!E15</f>
        <v>深色蔬菜</v>
      </c>
      <c r="P12" s="44" t="s">
        <v>432</v>
      </c>
      <c r="Q12" s="47"/>
      <c r="R12" s="44" t="str">
        <f>'5月菜單'!E16</f>
        <v>海芽金針菇湯</v>
      </c>
      <c r="S12" s="47" t="s">
        <v>421</v>
      </c>
      <c r="T12" s="47"/>
      <c r="U12" s="246" t="s">
        <v>25</v>
      </c>
      <c r="V12" s="48" t="s">
        <v>26</v>
      </c>
      <c r="W12" s="49" t="s">
        <v>28</v>
      </c>
      <c r="X12" s="50">
        <v>5.6</v>
      </c>
      <c r="AA12" s="27" t="s">
        <v>29</v>
      </c>
      <c r="AB12" s="27" t="s">
        <v>30</v>
      </c>
      <c r="AC12" s="27" t="s">
        <v>31</v>
      </c>
      <c r="AD12" s="27" t="s">
        <v>59</v>
      </c>
    </row>
    <row r="13" spans="1:34" ht="13.5" customHeight="1">
      <c r="A13" s="51" t="s">
        <v>60</v>
      </c>
      <c r="B13" s="251"/>
      <c r="C13" s="108" t="s">
        <v>275</v>
      </c>
      <c r="D13" s="109"/>
      <c r="E13" s="109">
        <v>35</v>
      </c>
      <c r="F13" s="118" t="s">
        <v>349</v>
      </c>
      <c r="G13" s="114"/>
      <c r="H13" s="109">
        <v>70</v>
      </c>
      <c r="I13" s="108" t="s">
        <v>370</v>
      </c>
      <c r="J13" s="109"/>
      <c r="K13" s="109">
        <v>30</v>
      </c>
      <c r="L13" s="108" t="s">
        <v>499</v>
      </c>
      <c r="M13" s="109" t="s">
        <v>331</v>
      </c>
      <c r="N13" s="109">
        <v>30</v>
      </c>
      <c r="O13" s="52" t="s">
        <v>330</v>
      </c>
      <c r="P13" s="52"/>
      <c r="Q13" s="52">
        <v>120</v>
      </c>
      <c r="R13" s="52" t="s">
        <v>279</v>
      </c>
      <c r="S13" s="65"/>
      <c r="T13" s="55">
        <v>10</v>
      </c>
      <c r="U13" s="247"/>
      <c r="V13" s="56">
        <f>X12*15+X14*5+10</f>
        <v>104.5</v>
      </c>
      <c r="W13" s="57" t="s">
        <v>61</v>
      </c>
      <c r="X13" s="58">
        <v>2</v>
      </c>
      <c r="Y13" s="28" t="s">
        <v>62</v>
      </c>
      <c r="Z13" s="28">
        <v>6.2</v>
      </c>
      <c r="AA13" s="28">
        <f>Z13*2</f>
        <v>12.4</v>
      </c>
      <c r="AB13" s="28"/>
      <c r="AC13" s="28">
        <f>Z13*15</f>
        <v>93</v>
      </c>
      <c r="AD13" s="28">
        <f>AA13*4+AC13*4</f>
        <v>421.6</v>
      </c>
      <c r="AF13" s="27"/>
      <c r="AG13" s="27"/>
      <c r="AH13" s="27"/>
    </row>
    <row r="14" spans="1:34" ht="13.5" customHeight="1">
      <c r="A14" s="51">
        <v>3</v>
      </c>
      <c r="B14" s="251"/>
      <c r="C14" s="108" t="s">
        <v>276</v>
      </c>
      <c r="D14" s="109"/>
      <c r="E14" s="109">
        <v>70</v>
      </c>
      <c r="F14" s="108" t="s">
        <v>261</v>
      </c>
      <c r="G14" s="114"/>
      <c r="H14" s="109">
        <v>10</v>
      </c>
      <c r="I14" s="108" t="s">
        <v>371</v>
      </c>
      <c r="J14" s="109"/>
      <c r="K14" s="109">
        <v>20</v>
      </c>
      <c r="L14" s="108"/>
      <c r="M14" s="109"/>
      <c r="N14" s="109"/>
      <c r="O14" s="52"/>
      <c r="P14" s="52"/>
      <c r="Q14" s="52"/>
      <c r="R14" s="52" t="s">
        <v>281</v>
      </c>
      <c r="S14" s="65"/>
      <c r="T14" s="55">
        <v>10</v>
      </c>
      <c r="U14" s="247"/>
      <c r="V14" s="60" t="s">
        <v>37</v>
      </c>
      <c r="W14" s="57" t="s">
        <v>63</v>
      </c>
      <c r="X14" s="58">
        <v>2.1</v>
      </c>
      <c r="Y14" s="61" t="s">
        <v>41</v>
      </c>
      <c r="Z14" s="28">
        <v>2</v>
      </c>
      <c r="AA14" s="62">
        <f>Z14*7</f>
        <v>14</v>
      </c>
      <c r="AB14" s="28">
        <f>Z14*5</f>
        <v>10</v>
      </c>
      <c r="AC14" s="28" t="s">
        <v>43</v>
      </c>
      <c r="AD14" s="63">
        <f>AA14*4+AB14*9</f>
        <v>146</v>
      </c>
      <c r="AF14" s="122"/>
      <c r="AG14" s="123"/>
      <c r="AH14" s="32"/>
    </row>
    <row r="15" spans="1:34" ht="13.5" customHeight="1">
      <c r="A15" s="51" t="s">
        <v>64</v>
      </c>
      <c r="B15" s="251"/>
      <c r="C15" s="59"/>
      <c r="D15" s="64"/>
      <c r="E15" s="54"/>
      <c r="F15" s="108" t="s">
        <v>314</v>
      </c>
      <c r="G15" s="109"/>
      <c r="H15" s="109">
        <v>10</v>
      </c>
      <c r="I15" s="108" t="s">
        <v>317</v>
      </c>
      <c r="J15" s="109"/>
      <c r="K15" s="109">
        <v>10</v>
      </c>
      <c r="L15" s="52"/>
      <c r="M15" s="55"/>
      <c r="N15" s="55"/>
      <c r="O15" s="52"/>
      <c r="P15" s="59"/>
      <c r="Q15" s="52"/>
      <c r="R15" s="52"/>
      <c r="S15" s="84"/>
      <c r="T15" s="55"/>
      <c r="U15" s="247"/>
      <c r="V15" s="56">
        <f>X13*5+X15*5</f>
        <v>24</v>
      </c>
      <c r="W15" s="57" t="s">
        <v>46</v>
      </c>
      <c r="X15" s="58">
        <v>2.8</v>
      </c>
      <c r="Y15" s="27" t="s">
        <v>65</v>
      </c>
      <c r="Z15" s="28">
        <v>1.6</v>
      </c>
      <c r="AA15" s="28">
        <f>Z15*1</f>
        <v>1.6</v>
      </c>
      <c r="AB15" s="28" t="s">
        <v>43</v>
      </c>
      <c r="AC15" s="28">
        <f>Z15*5</f>
        <v>8</v>
      </c>
      <c r="AD15" s="28">
        <f>AA15*4+AC15*4</f>
        <v>38.4</v>
      </c>
      <c r="AF15" s="122"/>
      <c r="AG15" s="124"/>
      <c r="AH15" s="32"/>
    </row>
    <row r="16" spans="1:34" ht="13.5" customHeight="1">
      <c r="A16" s="249" t="s">
        <v>66</v>
      </c>
      <c r="B16" s="251"/>
      <c r="C16" s="59"/>
      <c r="D16" s="64"/>
      <c r="E16" s="54"/>
      <c r="F16" s="108" t="s">
        <v>363</v>
      </c>
      <c r="G16" s="109" t="s">
        <v>364</v>
      </c>
      <c r="H16" s="109">
        <v>10</v>
      </c>
      <c r="I16" s="52"/>
      <c r="J16" s="84"/>
      <c r="K16" s="55"/>
      <c r="L16" s="52"/>
      <c r="M16" s="194"/>
      <c r="N16" s="55"/>
      <c r="O16" s="52"/>
      <c r="P16" s="59"/>
      <c r="Q16" s="52"/>
      <c r="R16" s="52"/>
      <c r="S16" s="55"/>
      <c r="T16" s="55"/>
      <c r="U16" s="247"/>
      <c r="V16" s="60" t="s">
        <v>49</v>
      </c>
      <c r="W16" s="57" t="s">
        <v>68</v>
      </c>
      <c r="X16" s="58"/>
      <c r="Y16" s="27" t="s">
        <v>51</v>
      </c>
      <c r="Z16" s="28">
        <v>2.5</v>
      </c>
      <c r="AA16" s="28"/>
      <c r="AB16" s="28">
        <f>Z16*5</f>
        <v>12.5</v>
      </c>
      <c r="AC16" s="28" t="s">
        <v>43</v>
      </c>
      <c r="AD16" s="28">
        <f>AB16*9</f>
        <v>112.5</v>
      </c>
      <c r="AF16" s="122"/>
      <c r="AG16" s="32"/>
      <c r="AH16" s="32"/>
    </row>
    <row r="17" spans="1:34" ht="13.5" customHeight="1">
      <c r="A17" s="249"/>
      <c r="B17" s="251"/>
      <c r="C17" s="59"/>
      <c r="D17" s="64"/>
      <c r="E17" s="54"/>
      <c r="F17" s="108"/>
      <c r="G17" s="59"/>
      <c r="H17" s="55"/>
      <c r="I17" s="52"/>
      <c r="J17" s="194"/>
      <c r="K17" s="55"/>
      <c r="L17" s="66"/>
      <c r="M17" s="67"/>
      <c r="N17" s="57"/>
      <c r="O17" s="52"/>
      <c r="P17" s="59"/>
      <c r="Q17" s="52"/>
      <c r="R17" s="52"/>
      <c r="S17" s="65"/>
      <c r="T17" s="55"/>
      <c r="U17" s="247"/>
      <c r="V17" s="56">
        <f>X12*2+X13*7+X14</f>
        <v>27.3</v>
      </c>
      <c r="W17" s="68" t="s">
        <v>69</v>
      </c>
      <c r="X17" s="69"/>
      <c r="Y17" s="27" t="s">
        <v>54</v>
      </c>
      <c r="Z17" s="28">
        <v>1</v>
      </c>
      <c r="AC17" s="27">
        <f>Z17*15</f>
        <v>15</v>
      </c>
      <c r="AF17" s="27"/>
      <c r="AG17" s="27"/>
      <c r="AH17" s="27"/>
    </row>
    <row r="18" spans="1:34" ht="13.5" customHeight="1">
      <c r="A18" s="70" t="s">
        <v>56</v>
      </c>
      <c r="B18" s="71"/>
      <c r="C18" s="59"/>
      <c r="D18" s="64"/>
      <c r="E18" s="54"/>
      <c r="F18" s="52"/>
      <c r="G18" s="59"/>
      <c r="H18" s="55"/>
      <c r="I18" s="108"/>
      <c r="J18" s="194"/>
      <c r="K18" s="52"/>
      <c r="L18" s="52"/>
      <c r="M18" s="194"/>
      <c r="N18" s="55"/>
      <c r="O18" s="52"/>
      <c r="P18" s="59"/>
      <c r="Q18" s="52"/>
      <c r="R18" s="52"/>
      <c r="S18" s="59"/>
      <c r="T18" s="55"/>
      <c r="U18" s="247"/>
      <c r="V18" s="60" t="s">
        <v>57</v>
      </c>
      <c r="W18" s="66"/>
      <c r="X18" s="58"/>
      <c r="AA18" s="27">
        <f>SUM(AA13:AA17)</f>
        <v>28</v>
      </c>
      <c r="AB18" s="27">
        <f>SUM(AB13:AB17)</f>
        <v>22.5</v>
      </c>
      <c r="AC18" s="27">
        <f>SUM(AC13:AC17)</f>
        <v>116</v>
      </c>
      <c r="AD18" s="27">
        <f>AA18*4+AB18*9+AC18*4</f>
        <v>778.5</v>
      </c>
      <c r="AF18" s="27"/>
      <c r="AG18" s="27"/>
      <c r="AH18" s="27"/>
    </row>
    <row r="19" spans="1:34" ht="13.5" customHeight="1" thickBot="1">
      <c r="A19" s="85"/>
      <c r="B19" s="86"/>
      <c r="C19" s="59"/>
      <c r="D19" s="64"/>
      <c r="E19" s="54"/>
      <c r="F19" s="74"/>
      <c r="G19" s="75"/>
      <c r="H19" s="76"/>
      <c r="I19" s="148"/>
      <c r="J19" s="77"/>
      <c r="K19" s="74"/>
      <c r="L19" s="74"/>
      <c r="M19" s="77"/>
      <c r="N19" s="74"/>
      <c r="O19" s="74"/>
      <c r="P19" s="75"/>
      <c r="Q19" s="74"/>
      <c r="R19" s="74"/>
      <c r="S19" s="75"/>
      <c r="T19" s="76"/>
      <c r="U19" s="252"/>
      <c r="V19" s="78">
        <f>V13*4+V15*9+V17*4</f>
        <v>743.2</v>
      </c>
      <c r="W19" s="79"/>
      <c r="X19" s="80"/>
      <c r="AA19" s="81">
        <f>AA18*4/AD18</f>
        <v>0.14386640976236351</v>
      </c>
      <c r="AB19" s="81">
        <f>AB18*9/AD18</f>
        <v>0.26011560693641617</v>
      </c>
      <c r="AC19" s="81">
        <f>AC18*4/AD18</f>
        <v>0.59601798330122024</v>
      </c>
      <c r="AF19" s="27"/>
      <c r="AG19" s="27"/>
      <c r="AH19" s="27"/>
    </row>
    <row r="20" spans="1:34" ht="13.5" customHeight="1">
      <c r="A20" s="43">
        <v>5</v>
      </c>
      <c r="B20" s="251"/>
      <c r="C20" s="44" t="str">
        <f>'5月菜單'!I11</f>
        <v>白飯</v>
      </c>
      <c r="D20" s="45" t="s">
        <v>416</v>
      </c>
      <c r="E20" s="46"/>
      <c r="F20" s="44" t="str">
        <f>'5月菜單'!I12</f>
        <v>照燒咕咾肉</v>
      </c>
      <c r="G20" s="47" t="s">
        <v>433</v>
      </c>
      <c r="H20" s="47"/>
      <c r="I20" s="44" t="str">
        <f>'5月菜單'!I13</f>
        <v>高麗菜培根</v>
      </c>
      <c r="J20" s="82" t="s">
        <v>420</v>
      </c>
      <c r="K20" s="47"/>
      <c r="L20" s="44" t="str">
        <f>'5月菜單'!I14</f>
        <v>田園腰果</v>
      </c>
      <c r="M20" s="82" t="s">
        <v>434</v>
      </c>
      <c r="N20" s="47"/>
      <c r="O20" s="44" t="str">
        <f>'5月菜單'!I15</f>
        <v>深色蔬菜</v>
      </c>
      <c r="P20" s="44" t="s">
        <v>432</v>
      </c>
      <c r="Q20" s="47"/>
      <c r="R20" s="44" t="str">
        <f>'5月菜單'!I16</f>
        <v>野菇肉絲湯(豆)</v>
      </c>
      <c r="S20" s="47" t="s">
        <v>421</v>
      </c>
      <c r="T20" s="47"/>
      <c r="U20" s="246" t="s">
        <v>70</v>
      </c>
      <c r="V20" s="48" t="s">
        <v>26</v>
      </c>
      <c r="W20" s="49" t="s">
        <v>71</v>
      </c>
      <c r="X20" s="50">
        <v>5.3</v>
      </c>
      <c r="AA20" s="27" t="s">
        <v>0</v>
      </c>
      <c r="AB20" s="27" t="s">
        <v>1</v>
      </c>
      <c r="AC20" s="27" t="s">
        <v>2</v>
      </c>
      <c r="AD20" s="27" t="s">
        <v>59</v>
      </c>
      <c r="AF20" s="122"/>
      <c r="AG20" s="123"/>
      <c r="AH20" s="32"/>
    </row>
    <row r="21" spans="1:34" ht="13.5" customHeight="1">
      <c r="A21" s="51" t="s">
        <v>72</v>
      </c>
      <c r="B21" s="251"/>
      <c r="C21" s="108" t="s">
        <v>247</v>
      </c>
      <c r="D21" s="110"/>
      <c r="E21" s="111">
        <v>100</v>
      </c>
      <c r="F21" s="108" t="s">
        <v>351</v>
      </c>
      <c r="G21" s="198"/>
      <c r="H21" s="55">
        <v>50</v>
      </c>
      <c r="I21" s="108" t="s">
        <v>379</v>
      </c>
      <c r="J21" s="109"/>
      <c r="K21" s="109">
        <v>40</v>
      </c>
      <c r="L21" s="117" t="s">
        <v>320</v>
      </c>
      <c r="M21" s="109"/>
      <c r="N21" s="109">
        <v>10</v>
      </c>
      <c r="O21" s="52" t="s">
        <v>330</v>
      </c>
      <c r="P21" s="52"/>
      <c r="Q21" s="52">
        <v>120</v>
      </c>
      <c r="R21" s="121" t="s">
        <v>315</v>
      </c>
      <c r="S21" s="114"/>
      <c r="T21" s="109">
        <v>5</v>
      </c>
      <c r="U21" s="247"/>
      <c r="V21" s="56">
        <f>X20*15+X22*5+10</f>
        <v>101.5</v>
      </c>
      <c r="W21" s="57" t="s">
        <v>35</v>
      </c>
      <c r="X21" s="58">
        <v>2.2000000000000002</v>
      </c>
      <c r="Y21" s="28" t="s">
        <v>73</v>
      </c>
      <c r="Z21" s="28">
        <v>6.2</v>
      </c>
      <c r="AA21" s="28">
        <f>Z21*2</f>
        <v>12.4</v>
      </c>
      <c r="AB21" s="28"/>
      <c r="AC21" s="28">
        <f>Z21*15</f>
        <v>93</v>
      </c>
      <c r="AD21" s="28">
        <f>AA21*4+AC21*4</f>
        <v>421.6</v>
      </c>
      <c r="AF21" s="122"/>
      <c r="AG21" s="123"/>
      <c r="AH21" s="32"/>
    </row>
    <row r="22" spans="1:34" ht="13.5" customHeight="1">
      <c r="A22" s="51">
        <v>4</v>
      </c>
      <c r="B22" s="251"/>
      <c r="C22" s="52"/>
      <c r="D22" s="55"/>
      <c r="E22" s="55"/>
      <c r="F22" s="108" t="s">
        <v>366</v>
      </c>
      <c r="G22" s="198"/>
      <c r="H22" s="55">
        <v>20</v>
      </c>
      <c r="I22" s="108" t="s">
        <v>498</v>
      </c>
      <c r="J22" s="109"/>
      <c r="K22" s="109">
        <v>10</v>
      </c>
      <c r="L22" s="117" t="s">
        <v>380</v>
      </c>
      <c r="M22" s="114"/>
      <c r="N22" s="109">
        <v>10</v>
      </c>
      <c r="O22" s="52"/>
      <c r="P22" s="52"/>
      <c r="Q22" s="52"/>
      <c r="R22" s="108" t="s">
        <v>271</v>
      </c>
      <c r="S22" s="109"/>
      <c r="T22" s="109">
        <v>5</v>
      </c>
      <c r="U22" s="247"/>
      <c r="V22" s="60" t="s">
        <v>37</v>
      </c>
      <c r="W22" s="57" t="s">
        <v>38</v>
      </c>
      <c r="X22" s="58">
        <v>2.4</v>
      </c>
      <c r="Y22" s="61" t="s">
        <v>40</v>
      </c>
      <c r="Z22" s="28">
        <v>2.2000000000000002</v>
      </c>
      <c r="AA22" s="62">
        <f>Z22*7</f>
        <v>15.400000000000002</v>
      </c>
      <c r="AB22" s="28">
        <f>Z22*5</f>
        <v>11</v>
      </c>
      <c r="AC22" s="28" t="s">
        <v>42</v>
      </c>
      <c r="AD22" s="63">
        <f>AA22*4+AB22*9</f>
        <v>160.60000000000002</v>
      </c>
      <c r="AF22" s="122"/>
      <c r="AG22" s="124"/>
      <c r="AH22" s="125"/>
    </row>
    <row r="23" spans="1:34" ht="13.5" customHeight="1">
      <c r="A23" s="51" t="s">
        <v>44</v>
      </c>
      <c r="B23" s="251"/>
      <c r="C23" s="52"/>
      <c r="D23" s="64"/>
      <c r="E23" s="83"/>
      <c r="F23" s="108" t="s">
        <v>401</v>
      </c>
      <c r="G23" s="65"/>
      <c r="H23" s="199">
        <v>5</v>
      </c>
      <c r="I23" s="108" t="s">
        <v>361</v>
      </c>
      <c r="J23" s="109"/>
      <c r="K23" s="109">
        <v>20</v>
      </c>
      <c r="L23" s="117" t="s">
        <v>381</v>
      </c>
      <c r="M23" s="197"/>
      <c r="N23" s="109">
        <v>20</v>
      </c>
      <c r="O23" s="52"/>
      <c r="P23" s="59"/>
      <c r="Q23" s="52"/>
      <c r="R23" s="108" t="s">
        <v>316</v>
      </c>
      <c r="S23" s="114"/>
      <c r="T23" s="109">
        <v>1</v>
      </c>
      <c r="U23" s="247"/>
      <c r="V23" s="56">
        <f>X21*5+X23*5</f>
        <v>23.5</v>
      </c>
      <c r="W23" s="57" t="s">
        <v>45</v>
      </c>
      <c r="X23" s="58">
        <v>2.5</v>
      </c>
      <c r="Y23" s="27" t="s">
        <v>74</v>
      </c>
      <c r="Z23" s="28">
        <v>1.6</v>
      </c>
      <c r="AA23" s="28">
        <f>Z23*1</f>
        <v>1.6</v>
      </c>
      <c r="AB23" s="28" t="s">
        <v>75</v>
      </c>
      <c r="AC23" s="28">
        <f>Z23*5</f>
        <v>8</v>
      </c>
      <c r="AD23" s="28">
        <f>AA23*4+AC23*4</f>
        <v>38.4</v>
      </c>
      <c r="AF23" s="122"/>
      <c r="AG23" s="32"/>
      <c r="AH23" s="32"/>
    </row>
    <row r="24" spans="1:34" ht="13.5" customHeight="1">
      <c r="A24" s="249" t="s">
        <v>76</v>
      </c>
      <c r="B24" s="251"/>
      <c r="C24" s="52"/>
      <c r="D24" s="64"/>
      <c r="E24" s="83"/>
      <c r="F24" s="108" t="s">
        <v>264</v>
      </c>
      <c r="G24" s="55"/>
      <c r="H24" s="55">
        <v>10</v>
      </c>
      <c r="I24" s="108"/>
      <c r="J24" s="109"/>
      <c r="K24" s="55"/>
      <c r="L24" s="117" t="s">
        <v>382</v>
      </c>
      <c r="M24" s="114"/>
      <c r="N24" s="109">
        <v>10</v>
      </c>
      <c r="O24" s="52"/>
      <c r="P24" s="59"/>
      <c r="Q24" s="52"/>
      <c r="R24" s="108" t="s">
        <v>311</v>
      </c>
      <c r="S24" s="114" t="s">
        <v>301</v>
      </c>
      <c r="T24" s="178">
        <v>10</v>
      </c>
      <c r="U24" s="247"/>
      <c r="V24" s="60" t="s">
        <v>49</v>
      </c>
      <c r="W24" s="57" t="s">
        <v>68</v>
      </c>
      <c r="X24" s="58"/>
      <c r="Y24" s="27" t="s">
        <v>77</v>
      </c>
      <c r="Z24" s="28">
        <v>2.5</v>
      </c>
      <c r="AA24" s="28"/>
      <c r="AB24" s="28">
        <f>Z24*5</f>
        <v>12.5</v>
      </c>
      <c r="AC24" s="28" t="s">
        <v>75</v>
      </c>
      <c r="AD24" s="28">
        <f>AB24*9</f>
        <v>112.5</v>
      </c>
      <c r="AF24" s="122"/>
      <c r="AG24" s="126"/>
      <c r="AH24" s="32"/>
    </row>
    <row r="25" spans="1:34" ht="13.5" customHeight="1">
      <c r="A25" s="249"/>
      <c r="B25" s="251"/>
      <c r="C25" s="52"/>
      <c r="D25" s="64"/>
      <c r="E25" s="83"/>
      <c r="F25" s="52"/>
      <c r="G25" s="59"/>
      <c r="H25" s="55"/>
      <c r="I25" s="108"/>
      <c r="J25" s="194"/>
      <c r="K25" s="55"/>
      <c r="L25" s="117" t="s">
        <v>383</v>
      </c>
      <c r="M25" s="197"/>
      <c r="N25" s="109">
        <v>5</v>
      </c>
      <c r="O25" s="52"/>
      <c r="P25" s="59"/>
      <c r="Q25" s="52"/>
      <c r="R25" s="108" t="s">
        <v>317</v>
      </c>
      <c r="S25" s="115"/>
      <c r="T25" s="178">
        <v>5</v>
      </c>
      <c r="U25" s="247"/>
      <c r="V25" s="56">
        <f>X20*2+X21*7+X22</f>
        <v>28.4</v>
      </c>
      <c r="W25" s="68" t="s">
        <v>69</v>
      </c>
      <c r="X25" s="69"/>
      <c r="Y25" s="27" t="s">
        <v>78</v>
      </c>
      <c r="AC25" s="27">
        <f>Z25*15</f>
        <v>0</v>
      </c>
    </row>
    <row r="26" spans="1:34" ht="13.2" customHeight="1">
      <c r="A26" s="70" t="s">
        <v>79</v>
      </c>
      <c r="B26" s="71"/>
      <c r="C26" s="52"/>
      <c r="D26" s="87"/>
      <c r="E26" s="83"/>
      <c r="F26" s="52"/>
      <c r="G26" s="59"/>
      <c r="H26" s="55"/>
      <c r="I26" s="108"/>
      <c r="J26" s="194"/>
      <c r="K26" s="52"/>
      <c r="L26" s="52"/>
      <c r="M26" s="194"/>
      <c r="N26" s="55"/>
      <c r="O26" s="52"/>
      <c r="P26" s="59"/>
      <c r="Q26" s="52"/>
      <c r="R26" s="52"/>
      <c r="S26" s="59"/>
      <c r="T26" s="55"/>
      <c r="U26" s="247"/>
      <c r="V26" s="60" t="s">
        <v>57</v>
      </c>
      <c r="W26" s="66"/>
      <c r="X26" s="58"/>
      <c r="AA26" s="27">
        <f>SUM(AA21:AA25)</f>
        <v>29.400000000000006</v>
      </c>
      <c r="AB26" s="27">
        <f>SUM(AB21:AB25)</f>
        <v>23.5</v>
      </c>
      <c r="AC26" s="27">
        <f>SUM(AC21:AC25)</f>
        <v>101</v>
      </c>
      <c r="AD26" s="27">
        <f>AA26*4+AB26*9+AC26*4</f>
        <v>733.1</v>
      </c>
    </row>
    <row r="27" spans="1:34" ht="13.5" customHeight="1" thickBot="1">
      <c r="A27" s="85"/>
      <c r="B27" s="86"/>
      <c r="C27" s="52"/>
      <c r="D27" s="64"/>
      <c r="E27" s="54"/>
      <c r="F27" s="74"/>
      <c r="G27" s="75"/>
      <c r="H27" s="76"/>
      <c r="I27" s="148"/>
      <c r="J27" s="77"/>
      <c r="K27" s="74"/>
      <c r="L27" s="74"/>
      <c r="M27" s="77"/>
      <c r="N27" s="74"/>
      <c r="O27" s="74"/>
      <c r="P27" s="75"/>
      <c r="Q27" s="74"/>
      <c r="R27" s="74"/>
      <c r="S27" s="75"/>
      <c r="T27" s="76"/>
      <c r="U27" s="252"/>
      <c r="V27" s="78">
        <f>V21*4+V23*9+V25*4</f>
        <v>731.1</v>
      </c>
      <c r="W27" s="79"/>
      <c r="X27" s="80"/>
      <c r="AA27" s="81">
        <f>AA26*4/AD26</f>
        <v>0.16041467739735374</v>
      </c>
      <c r="AB27" s="81">
        <f>AB26*9/AD26</f>
        <v>0.28850088664575091</v>
      </c>
      <c r="AC27" s="81">
        <f>AC26*4/AD26</f>
        <v>0.55108443595689538</v>
      </c>
    </row>
    <row r="28" spans="1:34" ht="13.5" customHeight="1">
      <c r="A28" s="43">
        <v>5</v>
      </c>
      <c r="B28" s="251"/>
      <c r="C28" s="44" t="str">
        <f>'5月菜單'!M11</f>
        <v>紫米飯</v>
      </c>
      <c r="D28" s="45" t="s">
        <v>416</v>
      </c>
      <c r="E28" s="44"/>
      <c r="F28" s="44" t="str">
        <f>'5月菜單'!M12</f>
        <v>蒜泥白肉</v>
      </c>
      <c r="G28" s="44" t="s">
        <v>435</v>
      </c>
      <c r="H28" s="44"/>
      <c r="I28" s="44" t="str">
        <f>'5月菜單'!M13</f>
        <v>番茄炒蛋(豆)</v>
      </c>
      <c r="J28" s="47" t="s">
        <v>434</v>
      </c>
      <c r="K28" s="47"/>
      <c r="L28" s="44" t="str">
        <f>'5月菜單'!M14</f>
        <v>雞塊(加)</v>
      </c>
      <c r="M28" s="82" t="s">
        <v>436</v>
      </c>
      <c r="N28" s="47"/>
      <c r="O28" s="44" t="str">
        <f>'5月菜單'!M15</f>
        <v>深色蔬菜</v>
      </c>
      <c r="P28" s="44" t="s">
        <v>432</v>
      </c>
      <c r="Q28" s="47"/>
      <c r="R28" s="44" t="str">
        <f>'5月菜單'!M16</f>
        <v>冬瓜雞湯</v>
      </c>
      <c r="S28" s="47" t="s">
        <v>421</v>
      </c>
      <c r="T28" s="47"/>
      <c r="U28" s="246" t="s">
        <v>70</v>
      </c>
      <c r="V28" s="48" t="s">
        <v>26</v>
      </c>
      <c r="W28" s="49" t="s">
        <v>80</v>
      </c>
      <c r="X28" s="50">
        <v>5</v>
      </c>
      <c r="Y28" s="88" t="s">
        <v>1</v>
      </c>
      <c r="Z28" s="88" t="s">
        <v>0</v>
      </c>
      <c r="AA28" s="27" t="s">
        <v>29</v>
      </c>
      <c r="AB28" s="27" t="s">
        <v>81</v>
      </c>
      <c r="AC28" s="27" t="s">
        <v>82</v>
      </c>
      <c r="AD28" s="27" t="s">
        <v>32</v>
      </c>
    </row>
    <row r="29" spans="1:34" ht="13.5" customHeight="1">
      <c r="A29" s="51" t="s">
        <v>33</v>
      </c>
      <c r="B29" s="251"/>
      <c r="C29" s="108" t="s">
        <v>252</v>
      </c>
      <c r="D29" s="109"/>
      <c r="E29" s="109">
        <v>35</v>
      </c>
      <c r="F29" s="108" t="s">
        <v>355</v>
      </c>
      <c r="G29" s="113"/>
      <c r="H29" s="109">
        <v>70</v>
      </c>
      <c r="I29" s="108" t="s">
        <v>388</v>
      </c>
      <c r="J29" s="114"/>
      <c r="K29" s="109">
        <v>40</v>
      </c>
      <c r="L29" s="52" t="s">
        <v>332</v>
      </c>
      <c r="M29" s="55" t="s">
        <v>333</v>
      </c>
      <c r="N29" s="55">
        <v>30</v>
      </c>
      <c r="O29" s="52" t="s">
        <v>330</v>
      </c>
      <c r="P29" s="52"/>
      <c r="Q29" s="52">
        <v>120</v>
      </c>
      <c r="R29" s="52" t="s">
        <v>282</v>
      </c>
      <c r="S29" s="55"/>
      <c r="T29" s="55">
        <v>10</v>
      </c>
      <c r="U29" s="247"/>
      <c r="V29" s="56">
        <f>X28*15+X30*5+10</f>
        <v>95.5</v>
      </c>
      <c r="W29" s="57" t="s">
        <v>34</v>
      </c>
      <c r="X29" s="58">
        <v>3</v>
      </c>
      <c r="Y29" s="88">
        <f>V31*9/V35*100</f>
        <v>32.484578028612681</v>
      </c>
      <c r="Z29" s="88">
        <f>V33*4/V35*100</f>
        <v>17.377608610053812</v>
      </c>
      <c r="AA29" s="28">
        <f>Z29*2</f>
        <v>34.755217220107625</v>
      </c>
      <c r="AB29" s="28"/>
      <c r="AC29" s="28">
        <f>Z29*15</f>
        <v>260.66412915080718</v>
      </c>
      <c r="AD29" s="28">
        <f>AA29*4+AC29*4</f>
        <v>1181.6773854836592</v>
      </c>
    </row>
    <row r="30" spans="1:34" ht="13.5" customHeight="1">
      <c r="A30" s="51">
        <v>5</v>
      </c>
      <c r="B30" s="251"/>
      <c r="C30" s="108" t="s">
        <v>253</v>
      </c>
      <c r="D30" s="109"/>
      <c r="E30" s="109">
        <v>70</v>
      </c>
      <c r="F30" s="202" t="s">
        <v>264</v>
      </c>
      <c r="G30" s="114"/>
      <c r="H30" s="109">
        <v>20</v>
      </c>
      <c r="I30" s="108" t="s">
        <v>389</v>
      </c>
      <c r="J30" s="120"/>
      <c r="K30" s="109">
        <v>20</v>
      </c>
      <c r="L30" s="52"/>
      <c r="M30" s="55"/>
      <c r="N30" s="55"/>
      <c r="O30" s="52"/>
      <c r="P30" s="52"/>
      <c r="Q30" s="52"/>
      <c r="R30" s="52" t="s">
        <v>283</v>
      </c>
      <c r="S30" s="55"/>
      <c r="T30" s="55">
        <v>10</v>
      </c>
      <c r="U30" s="247"/>
      <c r="V30" s="60" t="s">
        <v>37</v>
      </c>
      <c r="W30" s="57" t="s">
        <v>39</v>
      </c>
      <c r="X30" s="58">
        <v>2.1</v>
      </c>
      <c r="Y30" s="89"/>
      <c r="Z30" s="89"/>
      <c r="AA30" s="62">
        <f>Z30*7</f>
        <v>0</v>
      </c>
      <c r="AB30" s="28">
        <f>Z30*5</f>
        <v>0</v>
      </c>
      <c r="AC30" s="28" t="s">
        <v>42</v>
      </c>
      <c r="AD30" s="63">
        <f>AA30*4+AB30*9</f>
        <v>0</v>
      </c>
    </row>
    <row r="31" spans="1:34" ht="13.5" customHeight="1">
      <c r="A31" s="51" t="s">
        <v>44</v>
      </c>
      <c r="B31" s="251"/>
      <c r="C31" s="59"/>
      <c r="D31" s="53"/>
      <c r="E31" s="54"/>
      <c r="F31" s="108" t="s">
        <v>260</v>
      </c>
      <c r="G31" s="109"/>
      <c r="H31" s="109">
        <v>20</v>
      </c>
      <c r="I31" s="108" t="s">
        <v>390</v>
      </c>
      <c r="J31" s="114"/>
      <c r="K31" s="109">
        <v>10</v>
      </c>
      <c r="L31" s="52"/>
      <c r="M31" s="55"/>
      <c r="N31" s="55"/>
      <c r="O31" s="52"/>
      <c r="P31" s="59"/>
      <c r="Q31" s="52"/>
      <c r="R31" s="52"/>
      <c r="S31" s="55"/>
      <c r="T31" s="55"/>
      <c r="U31" s="247"/>
      <c r="V31" s="56">
        <f>X29*5+X31*5</f>
        <v>27.5</v>
      </c>
      <c r="W31" s="57" t="s">
        <v>83</v>
      </c>
      <c r="X31" s="58">
        <v>2.5</v>
      </c>
      <c r="Y31" s="89"/>
      <c r="Z31" s="89"/>
      <c r="AA31" s="28">
        <f>Z31*1</f>
        <v>0</v>
      </c>
      <c r="AB31" s="28" t="s">
        <v>84</v>
      </c>
      <c r="AC31" s="28">
        <f>Z31*5</f>
        <v>0</v>
      </c>
      <c r="AD31" s="28">
        <f>AA31*4+AC31*4</f>
        <v>0</v>
      </c>
    </row>
    <row r="32" spans="1:34" ht="13.5" customHeight="1">
      <c r="A32" s="249" t="s">
        <v>85</v>
      </c>
      <c r="B32" s="251"/>
      <c r="C32" s="52"/>
      <c r="D32" s="53"/>
      <c r="E32" s="83"/>
      <c r="F32" s="108"/>
      <c r="G32" s="115"/>
      <c r="H32" s="109"/>
      <c r="I32" s="108"/>
      <c r="J32" s="120"/>
      <c r="K32" s="109"/>
      <c r="L32" s="52"/>
      <c r="M32" s="194"/>
      <c r="N32" s="55"/>
      <c r="O32" s="52"/>
      <c r="P32" s="59"/>
      <c r="Q32" s="52"/>
      <c r="R32" s="52"/>
      <c r="S32" s="59"/>
      <c r="T32" s="55"/>
      <c r="U32" s="247"/>
      <c r="V32" s="60" t="s">
        <v>49</v>
      </c>
      <c r="W32" s="57" t="s">
        <v>68</v>
      </c>
      <c r="X32" s="58"/>
      <c r="Y32" s="89"/>
      <c r="Z32" s="89"/>
      <c r="AA32" s="28"/>
      <c r="AB32" s="28">
        <f>Z32*5</f>
        <v>0</v>
      </c>
      <c r="AC32" s="28" t="s">
        <v>86</v>
      </c>
      <c r="AD32" s="28">
        <f>AB32*9</f>
        <v>0</v>
      </c>
    </row>
    <row r="33" spans="1:30" ht="13.5" customHeight="1">
      <c r="A33" s="249"/>
      <c r="B33" s="251"/>
      <c r="C33" s="59"/>
      <c r="D33" s="64"/>
      <c r="E33" s="54"/>
      <c r="F33" s="108"/>
      <c r="G33" s="59"/>
      <c r="H33" s="55"/>
      <c r="I33" s="108"/>
      <c r="J33" s="194"/>
      <c r="K33" s="55"/>
      <c r="L33" s="66"/>
      <c r="M33" s="67"/>
      <c r="N33" s="57"/>
      <c r="O33" s="52"/>
      <c r="P33" s="59"/>
      <c r="Q33" s="52"/>
      <c r="R33" s="52"/>
      <c r="S33" s="59"/>
      <c r="T33" s="55"/>
      <c r="U33" s="247"/>
      <c r="V33" s="56">
        <f>X28*2+X29*7+X30</f>
        <v>33.1</v>
      </c>
      <c r="W33" s="68" t="s">
        <v>87</v>
      </c>
      <c r="X33" s="69"/>
      <c r="Y33" s="90"/>
      <c r="Z33" s="90"/>
      <c r="AC33" s="27">
        <f>Z33*15</f>
        <v>0</v>
      </c>
    </row>
    <row r="34" spans="1:30" ht="13.5" customHeight="1">
      <c r="A34" s="70" t="s">
        <v>79</v>
      </c>
      <c r="B34" s="71"/>
      <c r="C34" s="59"/>
      <c r="D34" s="64"/>
      <c r="E34" s="54"/>
      <c r="F34" s="52"/>
      <c r="G34" s="59"/>
      <c r="H34" s="55"/>
      <c r="I34" s="108"/>
      <c r="J34" s="194"/>
      <c r="K34" s="52"/>
      <c r="L34" s="52"/>
      <c r="M34" s="194"/>
      <c r="N34" s="52"/>
      <c r="O34" s="52"/>
      <c r="P34" s="59"/>
      <c r="Q34" s="52"/>
      <c r="R34" s="52"/>
      <c r="S34" s="59"/>
      <c r="T34" s="55"/>
      <c r="U34" s="247"/>
      <c r="V34" s="60" t="s">
        <v>57</v>
      </c>
      <c r="W34" s="66"/>
      <c r="X34" s="58"/>
      <c r="Y34" s="91" t="s">
        <v>88</v>
      </c>
      <c r="Z34" s="91" t="s">
        <v>90</v>
      </c>
      <c r="AA34" s="27">
        <f>SUM(AA29:AA33)</f>
        <v>34.755217220107625</v>
      </c>
      <c r="AB34" s="27">
        <f>SUM(AB29:AB33)</f>
        <v>0</v>
      </c>
      <c r="AC34" s="27">
        <f>SUM(AC29:AC33)</f>
        <v>260.66412915080718</v>
      </c>
      <c r="AD34" s="27">
        <f>AA34*4+AB34*9+AC34*4</f>
        <v>1181.6773854836592</v>
      </c>
    </row>
    <row r="35" spans="1:30" ht="13.5" customHeight="1">
      <c r="A35" s="92"/>
      <c r="B35" s="93"/>
      <c r="C35" s="59"/>
      <c r="D35" s="64"/>
      <c r="E35" s="54"/>
      <c r="F35" s="74"/>
      <c r="G35" s="75"/>
      <c r="H35" s="76"/>
      <c r="I35" s="148"/>
      <c r="J35" s="77"/>
      <c r="K35" s="74"/>
      <c r="L35" s="74"/>
      <c r="M35" s="77"/>
      <c r="N35" s="74"/>
      <c r="O35" s="74"/>
      <c r="P35" s="75"/>
      <c r="Q35" s="74"/>
      <c r="R35" s="74"/>
      <c r="S35" s="75"/>
      <c r="T35" s="76"/>
      <c r="U35" s="252"/>
      <c r="V35" s="78">
        <f>V29*4+V31*9+V33*4</f>
        <v>761.9</v>
      </c>
      <c r="W35" s="79"/>
      <c r="X35" s="80"/>
      <c r="Y35" s="94">
        <f>B35+E35+H35+K35+N35+Q35</f>
        <v>0</v>
      </c>
      <c r="Z35" s="94">
        <f>C35+F35+I35+L35+O35+R35</f>
        <v>0</v>
      </c>
      <c r="AA35" s="81">
        <f>AA34*4/AD34</f>
        <v>0.11764705882352941</v>
      </c>
      <c r="AB35" s="81">
        <f>AB34*9/AD34</f>
        <v>0</v>
      </c>
      <c r="AC35" s="81">
        <f>AC34*4/AD34</f>
        <v>0.88235294117647056</v>
      </c>
    </row>
    <row r="36" spans="1:30" ht="13.5" customHeight="1">
      <c r="A36" s="43">
        <v>5</v>
      </c>
      <c r="B36" s="243"/>
      <c r="C36" s="44" t="str">
        <f>'5月菜單'!Q11</f>
        <v>三色炒飯</v>
      </c>
      <c r="D36" s="45" t="s">
        <v>167</v>
      </c>
      <c r="E36" s="46"/>
      <c r="F36" s="44" t="str">
        <f>'5月菜單'!Q12</f>
        <v>香酥雞排(炸)</v>
      </c>
      <c r="G36" s="44" t="s">
        <v>437</v>
      </c>
      <c r="H36" s="44"/>
      <c r="I36" s="44" t="str">
        <f>'5月菜單'!Q13</f>
        <v>鍋貼(冷)</v>
      </c>
      <c r="J36" s="47" t="s">
        <v>416</v>
      </c>
      <c r="K36" s="47"/>
      <c r="L36" s="44" t="str">
        <f>'5月菜單'!Q14</f>
        <v>魷魚五味(海)</v>
      </c>
      <c r="M36" s="47" t="s">
        <v>421</v>
      </c>
      <c r="N36" s="47"/>
      <c r="O36" s="44" t="str">
        <f>'5月菜單'!Q15</f>
        <v>淺色蔬菜</v>
      </c>
      <c r="P36" s="44" t="s">
        <v>432</v>
      </c>
      <c r="Q36" s="47"/>
      <c r="R36" s="44" t="str">
        <f>'5月菜單'!Q16</f>
        <v>蘿蔔豆腐湯(豆)</v>
      </c>
      <c r="S36" s="47" t="s">
        <v>421</v>
      </c>
      <c r="T36" s="44"/>
      <c r="U36" s="246" t="s">
        <v>91</v>
      </c>
      <c r="V36" s="48" t="s">
        <v>26</v>
      </c>
      <c r="W36" s="49" t="s">
        <v>92</v>
      </c>
      <c r="X36" s="50">
        <v>5</v>
      </c>
      <c r="Y36" s="88" t="s">
        <v>1</v>
      </c>
      <c r="Z36" s="88" t="s">
        <v>29</v>
      </c>
    </row>
    <row r="37" spans="1:30" ht="13.5" customHeight="1">
      <c r="A37" s="51" t="s">
        <v>33</v>
      </c>
      <c r="B37" s="244"/>
      <c r="C37" s="108" t="s">
        <v>250</v>
      </c>
      <c r="D37" s="110"/>
      <c r="E37" s="111">
        <v>100</v>
      </c>
      <c r="F37" s="108" t="s">
        <v>334</v>
      </c>
      <c r="G37" s="55"/>
      <c r="H37" s="55">
        <v>50</v>
      </c>
      <c r="I37" s="52" t="s">
        <v>526</v>
      </c>
      <c r="J37" s="65" t="s">
        <v>331</v>
      </c>
      <c r="K37" s="55">
        <v>30</v>
      </c>
      <c r="L37" s="108" t="s">
        <v>384</v>
      </c>
      <c r="M37" s="109"/>
      <c r="N37" s="109">
        <v>20</v>
      </c>
      <c r="O37" s="52" t="s">
        <v>489</v>
      </c>
      <c r="P37" s="52"/>
      <c r="Q37" s="52">
        <v>120</v>
      </c>
      <c r="R37" s="108" t="s">
        <v>313</v>
      </c>
      <c r="S37" s="120"/>
      <c r="T37" s="109">
        <v>20</v>
      </c>
      <c r="U37" s="247"/>
      <c r="V37" s="56">
        <f>X36*15+X38*5+10</f>
        <v>95.5</v>
      </c>
      <c r="W37" s="57" t="s">
        <v>34</v>
      </c>
      <c r="X37" s="58">
        <v>2.5</v>
      </c>
      <c r="Y37" s="88">
        <f>V39*9/V43*100</f>
        <v>32.277710109622419</v>
      </c>
      <c r="Z37" s="88">
        <f>V41*4/V43*100</f>
        <v>16.023819190688862</v>
      </c>
    </row>
    <row r="38" spans="1:30" ht="13.5" customHeight="1">
      <c r="A38" s="51">
        <v>6</v>
      </c>
      <c r="B38" s="244"/>
      <c r="C38" s="108" t="s">
        <v>271</v>
      </c>
      <c r="D38" s="109"/>
      <c r="E38" s="109">
        <v>15</v>
      </c>
      <c r="F38" s="108"/>
      <c r="G38" s="55"/>
      <c r="H38" s="55"/>
      <c r="I38" s="52"/>
      <c r="J38" s="84"/>
      <c r="K38" s="55"/>
      <c r="L38" s="108" t="s">
        <v>317</v>
      </c>
      <c r="M38" s="112"/>
      <c r="N38" s="111">
        <v>20</v>
      </c>
      <c r="O38" s="52"/>
      <c r="P38" s="52"/>
      <c r="Q38" s="52"/>
      <c r="R38" s="108" t="s">
        <v>314</v>
      </c>
      <c r="S38" s="112"/>
      <c r="T38" s="111">
        <v>10</v>
      </c>
      <c r="U38" s="247"/>
      <c r="V38" s="60" t="s">
        <v>37</v>
      </c>
      <c r="W38" s="57" t="s">
        <v>38</v>
      </c>
      <c r="X38" s="58">
        <v>2.1</v>
      </c>
      <c r="Y38" s="89"/>
      <c r="Z38" s="89"/>
    </row>
    <row r="39" spans="1:30" ht="13.5" customHeight="1">
      <c r="A39" s="51" t="s">
        <v>93</v>
      </c>
      <c r="B39" s="244"/>
      <c r="C39" s="108" t="s">
        <v>272</v>
      </c>
      <c r="D39" s="112"/>
      <c r="E39" s="111">
        <v>15</v>
      </c>
      <c r="F39" s="108"/>
      <c r="G39" s="55"/>
      <c r="H39" s="55"/>
      <c r="I39" s="52"/>
      <c r="J39" s="65"/>
      <c r="K39" s="57"/>
      <c r="L39" s="108" t="s">
        <v>385</v>
      </c>
      <c r="M39" s="109" t="s">
        <v>386</v>
      </c>
      <c r="N39" s="109">
        <v>30</v>
      </c>
      <c r="O39" s="52"/>
      <c r="P39" s="59"/>
      <c r="Q39" s="52"/>
      <c r="R39" s="118" t="s">
        <v>300</v>
      </c>
      <c r="S39" s="109" t="s">
        <v>301</v>
      </c>
      <c r="T39" s="109">
        <v>10</v>
      </c>
      <c r="U39" s="247"/>
      <c r="V39" s="56">
        <f>X37*5+X39*5</f>
        <v>26.5</v>
      </c>
      <c r="W39" s="57" t="s">
        <v>46</v>
      </c>
      <c r="X39" s="58">
        <v>2.8</v>
      </c>
      <c r="Y39" s="89"/>
      <c r="Z39" s="89"/>
    </row>
    <row r="40" spans="1:30" ht="13.5" customHeight="1">
      <c r="A40" s="249" t="s">
        <v>94</v>
      </c>
      <c r="B40" s="244"/>
      <c r="C40" s="108" t="s">
        <v>273</v>
      </c>
      <c r="D40" s="112"/>
      <c r="E40" s="111">
        <v>10</v>
      </c>
      <c r="F40" s="108"/>
      <c r="G40" s="59"/>
      <c r="H40" s="55"/>
      <c r="I40" s="52"/>
      <c r="J40" s="84"/>
      <c r="K40" s="55"/>
      <c r="L40" s="118" t="s">
        <v>271</v>
      </c>
      <c r="M40" s="119"/>
      <c r="N40" s="116">
        <v>5</v>
      </c>
      <c r="O40" s="52"/>
      <c r="P40" s="59"/>
      <c r="Q40" s="52"/>
      <c r="R40" s="108"/>
      <c r="S40" s="109"/>
      <c r="T40" s="109"/>
      <c r="U40" s="247"/>
      <c r="V40" s="60" t="s">
        <v>49</v>
      </c>
      <c r="W40" s="57" t="s">
        <v>67</v>
      </c>
      <c r="X40" s="58"/>
      <c r="Y40" s="89"/>
      <c r="Z40" s="89"/>
    </row>
    <row r="41" spans="1:30" ht="13.5" customHeight="1">
      <c r="A41" s="250"/>
      <c r="B41" s="245"/>
      <c r="C41" s="108" t="s">
        <v>274</v>
      </c>
      <c r="D41" s="112"/>
      <c r="E41" s="111">
        <v>2</v>
      </c>
      <c r="F41" s="52"/>
      <c r="G41" s="59"/>
      <c r="H41" s="55"/>
      <c r="I41" s="66"/>
      <c r="J41" s="67"/>
      <c r="K41" s="57"/>
      <c r="L41" s="108" t="s">
        <v>387</v>
      </c>
      <c r="M41" s="197"/>
      <c r="N41" s="116">
        <v>10</v>
      </c>
      <c r="O41" s="52"/>
      <c r="P41" s="59"/>
      <c r="Q41" s="52"/>
      <c r="R41" s="108"/>
      <c r="S41" s="115"/>
      <c r="T41" s="109"/>
      <c r="U41" s="247"/>
      <c r="V41" s="56">
        <f>X36*2+X37*7+X38</f>
        <v>29.6</v>
      </c>
      <c r="W41" s="68" t="s">
        <v>69</v>
      </c>
      <c r="X41" s="69"/>
      <c r="Y41" s="90"/>
      <c r="Z41" s="90"/>
    </row>
    <row r="42" spans="1:30" ht="13.5" customHeight="1">
      <c r="A42" s="70" t="s">
        <v>79</v>
      </c>
      <c r="B42" s="71"/>
      <c r="C42" s="108"/>
      <c r="D42" s="112"/>
      <c r="E42" s="111"/>
      <c r="F42" s="52"/>
      <c r="G42" s="59"/>
      <c r="H42" s="55"/>
      <c r="I42" s="52"/>
      <c r="J42" s="65"/>
      <c r="K42" s="57"/>
      <c r="L42" s="52"/>
      <c r="M42" s="194"/>
      <c r="N42" s="55"/>
      <c r="O42" s="52"/>
      <c r="P42" s="59"/>
      <c r="Q42" s="52"/>
      <c r="R42" s="52"/>
      <c r="S42" s="59"/>
      <c r="T42" s="55"/>
      <c r="U42" s="247"/>
      <c r="V42" s="60" t="s">
        <v>57</v>
      </c>
      <c r="W42" s="66"/>
      <c r="X42" s="58"/>
      <c r="Y42" s="91" t="s">
        <v>95</v>
      </c>
      <c r="Z42" s="91" t="s">
        <v>96</v>
      </c>
    </row>
    <row r="43" spans="1:30" ht="13.5" customHeight="1" thickBot="1">
      <c r="A43" s="95"/>
      <c r="B43" s="96"/>
      <c r="C43" s="162"/>
      <c r="D43" s="160"/>
      <c r="E43" s="181"/>
      <c r="F43" s="98"/>
      <c r="G43" s="97"/>
      <c r="H43" s="99"/>
      <c r="I43" s="162"/>
      <c r="J43" s="100"/>
      <c r="K43" s="98"/>
      <c r="L43" s="98"/>
      <c r="M43" s="100"/>
      <c r="N43" s="98"/>
      <c r="O43" s="98"/>
      <c r="P43" s="97"/>
      <c r="Q43" s="98"/>
      <c r="R43" s="98"/>
      <c r="S43" s="97"/>
      <c r="T43" s="99"/>
      <c r="U43" s="248"/>
      <c r="V43" s="101">
        <f>V37*4+V39*9+V41*4</f>
        <v>738.9</v>
      </c>
      <c r="W43" s="102"/>
      <c r="X43" s="103"/>
      <c r="Y43" s="94">
        <f>B43+E43+H43+K43+N43+Q43</f>
        <v>0</v>
      </c>
      <c r="Z43" s="94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4" zoomScaleNormal="100" workbookViewId="0">
      <selection activeCell="E30" sqref="E30"/>
    </sheetView>
  </sheetViews>
  <sheetFormatPr defaultColWidth="9" defaultRowHeight="13.5" customHeight="1"/>
  <cols>
    <col min="1" max="1" width="3.77734375" style="165" customWidth="1"/>
    <col min="2" max="2" width="0" style="166" hidden="1" customWidth="1"/>
    <col min="3" max="3" width="10.88671875" style="166" customWidth="1"/>
    <col min="4" max="4" width="3.77734375" style="167" customWidth="1"/>
    <col min="5" max="5" width="3.77734375" style="165" customWidth="1"/>
    <col min="6" max="6" width="10.88671875" style="166" customWidth="1"/>
    <col min="7" max="7" width="3.77734375" style="167" customWidth="1"/>
    <col min="8" max="8" width="3.77734375" style="165" customWidth="1"/>
    <col min="9" max="9" width="10.88671875" style="166" customWidth="1"/>
    <col min="10" max="10" width="3.77734375" style="167" customWidth="1"/>
    <col min="11" max="11" width="3.77734375" style="165" customWidth="1"/>
    <col min="12" max="12" width="10.88671875" style="166" customWidth="1"/>
    <col min="13" max="13" width="3.77734375" style="167" customWidth="1"/>
    <col min="14" max="14" width="3.77734375" style="165" customWidth="1"/>
    <col min="15" max="15" width="10.88671875" style="166" customWidth="1"/>
    <col min="16" max="16" width="3.77734375" style="167" customWidth="1"/>
    <col min="17" max="17" width="3.77734375" style="165" customWidth="1"/>
    <col min="18" max="18" width="10.88671875" style="166" customWidth="1"/>
    <col min="19" max="19" width="3.77734375" style="167" customWidth="1"/>
    <col min="20" max="20" width="3.77734375" style="165" customWidth="1"/>
    <col min="21" max="21" width="3.77734375" style="166" customWidth="1"/>
    <col min="22" max="22" width="8.33203125" style="106" customWidth="1"/>
    <col min="23" max="23" width="8.33203125" style="107" customWidth="1"/>
    <col min="24" max="24" width="4.109375" style="105" customWidth="1"/>
    <col min="25" max="25" width="6" style="27" hidden="1" customWidth="1"/>
    <col min="26" max="26" width="5.44140625" style="28" hidden="1" customWidth="1"/>
    <col min="27" max="27" width="7.77734375" style="27" hidden="1" customWidth="1"/>
    <col min="28" max="28" width="8" style="27" hidden="1" customWidth="1"/>
    <col min="29" max="29" width="7.88671875" style="27" hidden="1" customWidth="1"/>
    <col min="30" max="30" width="7.44140625" style="27" hidden="1" customWidth="1"/>
    <col min="31" max="16384" width="9" style="42"/>
  </cols>
  <sheetData>
    <row r="1" spans="1:30" s="27" customFormat="1" ht="18.75" customHeight="1">
      <c r="A1" s="253" t="s">
        <v>163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Z1" s="28"/>
    </row>
    <row r="2" spans="1:30" s="27" customFormat="1" ht="13.5" customHeight="1" thickBot="1">
      <c r="A2" s="128" t="s">
        <v>9</v>
      </c>
      <c r="B2" s="129"/>
      <c r="C2" s="130"/>
      <c r="D2" s="131"/>
      <c r="E2" s="131"/>
      <c r="F2" s="130"/>
      <c r="G2" s="131"/>
      <c r="H2" s="131"/>
      <c r="I2" s="130"/>
      <c r="J2" s="131"/>
      <c r="K2" s="131"/>
      <c r="L2" s="130"/>
      <c r="M2" s="131"/>
      <c r="N2" s="131"/>
      <c r="O2" s="130"/>
      <c r="P2" s="131"/>
      <c r="Q2" s="131"/>
      <c r="R2" s="132"/>
      <c r="S2" s="131"/>
      <c r="T2" s="131"/>
      <c r="U2" s="130"/>
      <c r="V2" s="33"/>
      <c r="W2" s="34"/>
      <c r="X2" s="31"/>
      <c r="Z2" s="28"/>
    </row>
    <row r="3" spans="1:30" ht="13.5" customHeight="1">
      <c r="A3" s="133" t="s">
        <v>10</v>
      </c>
      <c r="B3" s="134" t="s">
        <v>11</v>
      </c>
      <c r="C3" s="135" t="s">
        <v>12</v>
      </c>
      <c r="D3" s="136" t="s">
        <v>14</v>
      </c>
      <c r="E3" s="137" t="s">
        <v>16</v>
      </c>
      <c r="F3" s="135" t="s">
        <v>17</v>
      </c>
      <c r="G3" s="135" t="s">
        <v>14</v>
      </c>
      <c r="H3" s="135" t="s">
        <v>16</v>
      </c>
      <c r="I3" s="135" t="s">
        <v>18</v>
      </c>
      <c r="J3" s="135" t="s">
        <v>14</v>
      </c>
      <c r="K3" s="135" t="s">
        <v>16</v>
      </c>
      <c r="L3" s="135" t="s">
        <v>18</v>
      </c>
      <c r="M3" s="135" t="s">
        <v>14</v>
      </c>
      <c r="N3" s="135" t="s">
        <v>16</v>
      </c>
      <c r="O3" s="135" t="s">
        <v>19</v>
      </c>
      <c r="P3" s="135" t="s">
        <v>14</v>
      </c>
      <c r="Q3" s="135" t="s">
        <v>16</v>
      </c>
      <c r="R3" s="136" t="s">
        <v>20</v>
      </c>
      <c r="S3" s="135" t="s">
        <v>14</v>
      </c>
      <c r="T3" s="135" t="s">
        <v>15</v>
      </c>
      <c r="U3" s="135" t="s">
        <v>21</v>
      </c>
      <c r="V3" s="40" t="s">
        <v>22</v>
      </c>
      <c r="W3" s="37" t="s">
        <v>23</v>
      </c>
      <c r="X3" s="41" t="s">
        <v>24</v>
      </c>
      <c r="Y3" s="28"/>
    </row>
    <row r="4" spans="1:30" ht="13.5" customHeight="1">
      <c r="A4" s="138">
        <v>5</v>
      </c>
      <c r="B4" s="254"/>
      <c r="C4" s="44" t="str">
        <f>'5月菜單'!A20</f>
        <v>白飯</v>
      </c>
      <c r="D4" s="45" t="s">
        <v>416</v>
      </c>
      <c r="E4" s="141"/>
      <c r="F4" s="44" t="str">
        <f>'5月菜單'!A21</f>
        <v>鮮筍滷肉</v>
      </c>
      <c r="G4" s="139" t="s">
        <v>438</v>
      </c>
      <c r="H4" s="139"/>
      <c r="I4" s="44" t="str">
        <f>'5月菜單'!A22</f>
        <v>小黃瓜甜不辣</v>
      </c>
      <c r="J4" s="127" t="s">
        <v>421</v>
      </c>
      <c r="K4" s="127"/>
      <c r="L4" s="44" t="str">
        <f>'5月菜單'!A23</f>
        <v>柳葉魚(炸)(加)(海)</v>
      </c>
      <c r="M4" s="127" t="s">
        <v>439</v>
      </c>
      <c r="N4" s="127"/>
      <c r="O4" s="44" t="str">
        <f>'5月菜單'!A24</f>
        <v>深色蔬菜</v>
      </c>
      <c r="P4" s="44" t="s">
        <v>432</v>
      </c>
      <c r="Q4" s="127"/>
      <c r="R4" s="44" t="str">
        <f>'5月菜單'!A25</f>
        <v>味噌豆腐湯(豆)</v>
      </c>
      <c r="S4" s="47" t="s">
        <v>421</v>
      </c>
      <c r="T4" s="127"/>
      <c r="U4" s="257" t="s">
        <v>25</v>
      </c>
      <c r="V4" s="48" t="s">
        <v>26</v>
      </c>
      <c r="W4" s="49" t="s">
        <v>28</v>
      </c>
      <c r="X4" s="50">
        <v>5</v>
      </c>
      <c r="AA4" s="27" t="s">
        <v>98</v>
      </c>
      <c r="AB4" s="27" t="s">
        <v>99</v>
      </c>
      <c r="AC4" s="27" t="s">
        <v>31</v>
      </c>
      <c r="AD4" s="27" t="s">
        <v>59</v>
      </c>
    </row>
    <row r="5" spans="1:30" ht="13.5" customHeight="1">
      <c r="A5" s="142" t="s">
        <v>33</v>
      </c>
      <c r="B5" s="255"/>
      <c r="C5" s="108" t="s">
        <v>248</v>
      </c>
      <c r="D5" s="110"/>
      <c r="E5" s="111">
        <v>100</v>
      </c>
      <c r="F5" s="108" t="s">
        <v>351</v>
      </c>
      <c r="G5" s="113"/>
      <c r="H5" s="109">
        <v>60</v>
      </c>
      <c r="I5" s="108" t="s">
        <v>514</v>
      </c>
      <c r="J5" s="109"/>
      <c r="K5" s="109">
        <v>30</v>
      </c>
      <c r="L5" s="108" t="s">
        <v>335</v>
      </c>
      <c r="M5" s="109" t="s">
        <v>336</v>
      </c>
      <c r="N5" s="109">
        <v>35</v>
      </c>
      <c r="O5" s="52" t="s">
        <v>330</v>
      </c>
      <c r="P5" s="52"/>
      <c r="Q5" s="52">
        <v>120</v>
      </c>
      <c r="R5" s="108" t="s">
        <v>300</v>
      </c>
      <c r="S5" s="114" t="s">
        <v>308</v>
      </c>
      <c r="T5" s="109">
        <v>20</v>
      </c>
      <c r="U5" s="258"/>
      <c r="V5" s="56">
        <f>X4*15+X6*5+10</f>
        <v>96</v>
      </c>
      <c r="W5" s="57" t="s">
        <v>61</v>
      </c>
      <c r="X5" s="58">
        <v>2.6</v>
      </c>
      <c r="Y5" s="28" t="s">
        <v>62</v>
      </c>
      <c r="Z5" s="28">
        <v>6</v>
      </c>
      <c r="AA5" s="28">
        <f>Z5*2</f>
        <v>12</v>
      </c>
      <c r="AB5" s="28"/>
      <c r="AC5" s="28">
        <f>Z5*15</f>
        <v>90</v>
      </c>
      <c r="AD5" s="28">
        <f>AA5*4+AC5*4</f>
        <v>408</v>
      </c>
    </row>
    <row r="6" spans="1:30" ht="13.5" customHeight="1">
      <c r="A6" s="142">
        <v>9</v>
      </c>
      <c r="B6" s="255"/>
      <c r="C6" s="108"/>
      <c r="D6" s="109"/>
      <c r="E6" s="109"/>
      <c r="F6" s="108" t="s">
        <v>470</v>
      </c>
      <c r="G6" s="114"/>
      <c r="H6" s="109">
        <v>20</v>
      </c>
      <c r="I6" s="108" t="s">
        <v>422</v>
      </c>
      <c r="J6" s="109"/>
      <c r="K6" s="109">
        <v>10</v>
      </c>
      <c r="L6" s="108"/>
      <c r="M6" s="109"/>
      <c r="N6" s="109"/>
      <c r="O6" s="108"/>
      <c r="P6" s="108"/>
      <c r="Q6" s="108"/>
      <c r="R6" s="108" t="s">
        <v>309</v>
      </c>
      <c r="S6" s="114"/>
      <c r="T6" s="109">
        <v>5</v>
      </c>
      <c r="U6" s="258"/>
      <c r="V6" s="60" t="s">
        <v>37</v>
      </c>
      <c r="W6" s="57" t="s">
        <v>63</v>
      </c>
      <c r="X6" s="58">
        <v>2.2000000000000002</v>
      </c>
      <c r="Y6" s="61" t="s">
        <v>41</v>
      </c>
      <c r="Z6" s="28">
        <v>2</v>
      </c>
      <c r="AA6" s="62">
        <f>Z6*7</f>
        <v>14</v>
      </c>
      <c r="AB6" s="28">
        <f>Z6*5</f>
        <v>10</v>
      </c>
      <c r="AC6" s="28" t="s">
        <v>43</v>
      </c>
      <c r="AD6" s="63">
        <f>AA6*4+AB6*9</f>
        <v>146</v>
      </c>
    </row>
    <row r="7" spans="1:30" ht="13.5" customHeight="1">
      <c r="A7" s="142" t="s">
        <v>44</v>
      </c>
      <c r="B7" s="255"/>
      <c r="C7" s="115"/>
      <c r="D7" s="110"/>
      <c r="E7" s="143"/>
      <c r="F7" s="117" t="s">
        <v>471</v>
      </c>
      <c r="G7" s="109"/>
      <c r="H7" s="182">
        <v>10</v>
      </c>
      <c r="I7" s="108" t="s">
        <v>515</v>
      </c>
      <c r="J7" s="109"/>
      <c r="K7" s="109">
        <v>10</v>
      </c>
      <c r="L7" s="108"/>
      <c r="M7" s="193"/>
      <c r="N7" s="109"/>
      <c r="O7" s="108"/>
      <c r="P7" s="115"/>
      <c r="Q7" s="108"/>
      <c r="R7" s="108" t="s">
        <v>310</v>
      </c>
      <c r="S7" s="120"/>
      <c r="T7" s="109">
        <v>10</v>
      </c>
      <c r="U7" s="258"/>
      <c r="V7" s="56">
        <f>X5*5+X7*5</f>
        <v>27</v>
      </c>
      <c r="W7" s="57" t="s">
        <v>46</v>
      </c>
      <c r="X7" s="58">
        <v>2.8</v>
      </c>
      <c r="Y7" s="27" t="s">
        <v>47</v>
      </c>
      <c r="Z7" s="28">
        <v>1.8</v>
      </c>
      <c r="AA7" s="28">
        <f>Z7*1</f>
        <v>1.8</v>
      </c>
      <c r="AB7" s="28" t="s">
        <v>43</v>
      </c>
      <c r="AC7" s="28">
        <f>Z7*5</f>
        <v>9</v>
      </c>
      <c r="AD7" s="28">
        <f>AA7*4+AC7*4</f>
        <v>43.2</v>
      </c>
    </row>
    <row r="8" spans="1:30" ht="13.5" customHeight="1">
      <c r="A8" s="260" t="s">
        <v>48</v>
      </c>
      <c r="B8" s="255"/>
      <c r="C8" s="115"/>
      <c r="D8" s="112"/>
      <c r="E8" s="143"/>
      <c r="F8" s="108" t="s">
        <v>472</v>
      </c>
      <c r="G8" s="109"/>
      <c r="H8" s="109">
        <v>10</v>
      </c>
      <c r="I8" s="108"/>
      <c r="J8" s="114"/>
      <c r="K8" s="109"/>
      <c r="L8" s="108"/>
      <c r="M8" s="193"/>
      <c r="N8" s="109"/>
      <c r="O8" s="108"/>
      <c r="P8" s="115"/>
      <c r="Q8" s="108"/>
      <c r="R8" s="108"/>
      <c r="S8" s="109"/>
      <c r="T8" s="109"/>
      <c r="U8" s="258"/>
      <c r="V8" s="60" t="s">
        <v>49</v>
      </c>
      <c r="W8" s="57" t="s">
        <v>50</v>
      </c>
      <c r="X8" s="58"/>
      <c r="Y8" s="27" t="s">
        <v>77</v>
      </c>
      <c r="Z8" s="28">
        <v>2.5</v>
      </c>
      <c r="AA8" s="28"/>
      <c r="AB8" s="28">
        <f>Z8*5</f>
        <v>12.5</v>
      </c>
      <c r="AC8" s="28" t="s">
        <v>75</v>
      </c>
      <c r="AD8" s="28">
        <f>AB8*9</f>
        <v>112.5</v>
      </c>
    </row>
    <row r="9" spans="1:30" ht="13.5" customHeight="1">
      <c r="A9" s="261"/>
      <c r="B9" s="256"/>
      <c r="C9" s="115"/>
      <c r="D9" s="112"/>
      <c r="E9" s="143"/>
      <c r="F9" s="108"/>
      <c r="G9" s="115"/>
      <c r="H9" s="109"/>
      <c r="I9" s="118"/>
      <c r="J9" s="119"/>
      <c r="K9" s="116"/>
      <c r="L9" s="118"/>
      <c r="M9" s="109"/>
      <c r="N9" s="116"/>
      <c r="O9" s="108"/>
      <c r="P9" s="115"/>
      <c r="Q9" s="108"/>
      <c r="R9" s="108"/>
      <c r="S9" s="115"/>
      <c r="T9" s="109"/>
      <c r="U9" s="258"/>
      <c r="V9" s="56">
        <f>X4*2+X5*7+X6</f>
        <v>30.4</v>
      </c>
      <c r="W9" s="68" t="s">
        <v>69</v>
      </c>
      <c r="X9" s="69"/>
      <c r="Y9" s="27" t="s">
        <v>54</v>
      </c>
      <c r="Z9" s="28">
        <v>1</v>
      </c>
      <c r="AC9" s="27">
        <f>Z9*15</f>
        <v>15</v>
      </c>
    </row>
    <row r="10" spans="1:30" ht="13.5" customHeight="1">
      <c r="A10" s="144" t="s">
        <v>79</v>
      </c>
      <c r="B10" s="145"/>
      <c r="C10" s="115"/>
      <c r="D10" s="112"/>
      <c r="E10" s="143"/>
      <c r="F10" s="108"/>
      <c r="G10" s="115"/>
      <c r="H10" s="109"/>
      <c r="I10" s="108"/>
      <c r="J10" s="109"/>
      <c r="K10" s="109"/>
      <c r="L10" s="108"/>
      <c r="M10" s="193"/>
      <c r="N10" s="108"/>
      <c r="O10" s="108"/>
      <c r="P10" s="115"/>
      <c r="Q10" s="108"/>
      <c r="R10" s="108"/>
      <c r="S10" s="115"/>
      <c r="T10" s="109"/>
      <c r="U10" s="258"/>
      <c r="V10" s="60" t="s">
        <v>57</v>
      </c>
      <c r="W10" s="66"/>
      <c r="X10" s="58"/>
      <c r="AA10" s="27">
        <f>SUM(AA5:AA9)</f>
        <v>27.8</v>
      </c>
      <c r="AB10" s="27">
        <f>SUM(AB5:AB9)</f>
        <v>22.5</v>
      </c>
      <c r="AC10" s="27">
        <f>SUM(AC5:AC9)</f>
        <v>114</v>
      </c>
      <c r="AD10" s="27">
        <f>AA10*4+AB10*9+AC10*4</f>
        <v>769.7</v>
      </c>
    </row>
    <row r="11" spans="1:30" ht="13.5" customHeight="1">
      <c r="A11" s="146"/>
      <c r="B11" s="147"/>
      <c r="C11" s="115"/>
      <c r="D11" s="112"/>
      <c r="E11" s="143"/>
      <c r="F11" s="148"/>
      <c r="G11" s="149"/>
      <c r="H11" s="150"/>
      <c r="I11" s="148"/>
      <c r="J11" s="151"/>
      <c r="K11" s="148"/>
      <c r="L11" s="148"/>
      <c r="M11" s="151"/>
      <c r="N11" s="148"/>
      <c r="O11" s="148"/>
      <c r="P11" s="149"/>
      <c r="Q11" s="148"/>
      <c r="R11" s="148"/>
      <c r="S11" s="149"/>
      <c r="T11" s="150"/>
      <c r="U11" s="263"/>
      <c r="V11" s="78">
        <f>V5*4+V7*9+V9*4</f>
        <v>748.6</v>
      </c>
      <c r="W11" s="79"/>
      <c r="X11" s="80"/>
      <c r="AA11" s="81">
        <f>AA10*4/AD10</f>
        <v>0.14447187215798363</v>
      </c>
      <c r="AB11" s="81">
        <f>AB10*9/AD10</f>
        <v>0.26308951539560865</v>
      </c>
      <c r="AC11" s="81">
        <f>AC10*4/AD10</f>
        <v>0.59243861244640761</v>
      </c>
    </row>
    <row r="12" spans="1:30" ht="13.5" customHeight="1">
      <c r="A12" s="142">
        <v>5</v>
      </c>
      <c r="B12" s="256"/>
      <c r="C12" s="44" t="str">
        <f>'5月菜單'!E20</f>
        <v>什穀飯</v>
      </c>
      <c r="D12" s="45" t="s">
        <v>416</v>
      </c>
      <c r="E12" s="139"/>
      <c r="F12" s="44" t="str">
        <f>'5月菜單'!E21</f>
        <v>三杯雞</v>
      </c>
      <c r="G12" s="127" t="s">
        <v>421</v>
      </c>
      <c r="H12" s="127"/>
      <c r="I12" s="44" t="str">
        <f>'5月菜單'!E22</f>
        <v>古早味寬粉</v>
      </c>
      <c r="J12" s="127" t="s">
        <v>434</v>
      </c>
      <c r="K12" s="127"/>
      <c r="L12" s="44" t="str">
        <f>'5月菜單'!E23</f>
        <v>茶碗蒸</v>
      </c>
      <c r="M12" s="152" t="s">
        <v>440</v>
      </c>
      <c r="N12" s="127"/>
      <c r="O12" s="44" t="str">
        <f>'5月菜單'!E24</f>
        <v>深色蔬菜</v>
      </c>
      <c r="P12" s="44" t="s">
        <v>432</v>
      </c>
      <c r="Q12" s="127"/>
      <c r="R12" s="44" t="str">
        <f>'5月菜單'!E25</f>
        <v>玉米三鮮湯</v>
      </c>
      <c r="S12" s="47" t="s">
        <v>421</v>
      </c>
      <c r="T12" s="127"/>
      <c r="U12" s="257" t="s">
        <v>25</v>
      </c>
      <c r="V12" s="48" t="s">
        <v>26</v>
      </c>
      <c r="W12" s="49" t="s">
        <v>28</v>
      </c>
      <c r="X12" s="50">
        <v>5.3</v>
      </c>
      <c r="AA12" s="27" t="s">
        <v>29</v>
      </c>
      <c r="AB12" s="27" t="s">
        <v>30</v>
      </c>
      <c r="AC12" s="27" t="s">
        <v>31</v>
      </c>
      <c r="AD12" s="27" t="s">
        <v>59</v>
      </c>
    </row>
    <row r="13" spans="1:30" ht="13.5" customHeight="1">
      <c r="A13" s="142" t="s">
        <v>60</v>
      </c>
      <c r="B13" s="262"/>
      <c r="C13" s="108" t="s">
        <v>254</v>
      </c>
      <c r="D13" s="114"/>
      <c r="E13" s="109">
        <v>35</v>
      </c>
      <c r="F13" s="108" t="s">
        <v>349</v>
      </c>
      <c r="G13" s="55"/>
      <c r="H13" s="55">
        <v>60</v>
      </c>
      <c r="I13" s="143" t="s">
        <v>402</v>
      </c>
      <c r="J13" s="109"/>
      <c r="K13" s="178">
        <v>20</v>
      </c>
      <c r="L13" s="108" t="s">
        <v>337</v>
      </c>
      <c r="M13" s="109"/>
      <c r="N13" s="109">
        <v>40</v>
      </c>
      <c r="O13" s="52" t="s">
        <v>330</v>
      </c>
      <c r="P13" s="52"/>
      <c r="Q13" s="52">
        <v>130</v>
      </c>
      <c r="R13" s="108" t="s">
        <v>318</v>
      </c>
      <c r="S13" s="109"/>
      <c r="T13" s="109">
        <v>10</v>
      </c>
      <c r="U13" s="258"/>
      <c r="V13" s="56">
        <f>X12*15+X14*5+10</f>
        <v>99.5</v>
      </c>
      <c r="W13" s="57" t="s">
        <v>35</v>
      </c>
      <c r="X13" s="58">
        <v>2</v>
      </c>
      <c r="Y13" s="28" t="s">
        <v>36</v>
      </c>
      <c r="Z13" s="28">
        <v>6.2</v>
      </c>
      <c r="AA13" s="28">
        <f>Z13*2</f>
        <v>12.4</v>
      </c>
      <c r="AB13" s="28"/>
      <c r="AC13" s="28">
        <f>Z13*15</f>
        <v>93</v>
      </c>
      <c r="AD13" s="28">
        <f>AA13*4+AC13*4</f>
        <v>421.6</v>
      </c>
    </row>
    <row r="14" spans="1:30" ht="13.5" customHeight="1">
      <c r="A14" s="142">
        <v>10</v>
      </c>
      <c r="B14" s="262"/>
      <c r="C14" s="108" t="s">
        <v>250</v>
      </c>
      <c r="D14" s="114"/>
      <c r="E14" s="109">
        <v>70</v>
      </c>
      <c r="F14" s="202" t="s">
        <v>356</v>
      </c>
      <c r="G14" s="55"/>
      <c r="H14" s="55">
        <v>30</v>
      </c>
      <c r="I14" s="143" t="s">
        <v>379</v>
      </c>
      <c r="J14" s="109"/>
      <c r="K14" s="178">
        <v>20</v>
      </c>
      <c r="L14" s="108" t="s">
        <v>338</v>
      </c>
      <c r="M14" s="114"/>
      <c r="N14" s="109">
        <v>10</v>
      </c>
      <c r="O14" s="108"/>
      <c r="P14" s="108"/>
      <c r="Q14" s="108"/>
      <c r="R14" s="108" t="s">
        <v>319</v>
      </c>
      <c r="S14" s="109"/>
      <c r="T14" s="109">
        <v>10</v>
      </c>
      <c r="U14" s="258"/>
      <c r="V14" s="60" t="s">
        <v>37</v>
      </c>
      <c r="W14" s="57" t="s">
        <v>39</v>
      </c>
      <c r="X14" s="58">
        <v>2</v>
      </c>
      <c r="Y14" s="61" t="s">
        <v>100</v>
      </c>
      <c r="Z14" s="28">
        <v>2</v>
      </c>
      <c r="AA14" s="62">
        <f>Z14*7</f>
        <v>14</v>
      </c>
      <c r="AB14" s="28">
        <f>Z14*5</f>
        <v>10</v>
      </c>
      <c r="AC14" s="28" t="s">
        <v>75</v>
      </c>
      <c r="AD14" s="63">
        <f>AA14*4+AB14*9</f>
        <v>146</v>
      </c>
    </row>
    <row r="15" spans="1:30" ht="13.5" customHeight="1">
      <c r="A15" s="142" t="s">
        <v>93</v>
      </c>
      <c r="B15" s="262"/>
      <c r="C15" s="115"/>
      <c r="D15" s="112"/>
      <c r="E15" s="143"/>
      <c r="F15" s="108" t="s">
        <v>357</v>
      </c>
      <c r="G15" s="55"/>
      <c r="H15" s="55">
        <v>1</v>
      </c>
      <c r="I15" s="143" t="s">
        <v>212</v>
      </c>
      <c r="J15" s="114"/>
      <c r="K15" s="178">
        <v>10</v>
      </c>
      <c r="L15" s="108"/>
      <c r="M15" s="109"/>
      <c r="N15" s="109"/>
      <c r="O15" s="108"/>
      <c r="P15" s="115"/>
      <c r="Q15" s="108"/>
      <c r="R15" s="108" t="s">
        <v>321</v>
      </c>
      <c r="S15" s="109"/>
      <c r="T15" s="109">
        <v>5</v>
      </c>
      <c r="U15" s="258"/>
      <c r="V15" s="56">
        <f>X13*5+X15*5</f>
        <v>22.5</v>
      </c>
      <c r="W15" s="57" t="s">
        <v>101</v>
      </c>
      <c r="X15" s="58">
        <v>2.5</v>
      </c>
      <c r="Y15" s="27" t="s">
        <v>65</v>
      </c>
      <c r="Z15" s="28">
        <v>1.6</v>
      </c>
      <c r="AA15" s="28">
        <f>Z15*1</f>
        <v>1.6</v>
      </c>
      <c r="AB15" s="28" t="s">
        <v>75</v>
      </c>
      <c r="AC15" s="28">
        <f>Z15*5</f>
        <v>8</v>
      </c>
      <c r="AD15" s="28">
        <f>AA15*4+AC15*4</f>
        <v>38.4</v>
      </c>
    </row>
    <row r="16" spans="1:30" ht="13.5" customHeight="1">
      <c r="A16" s="260" t="s">
        <v>66</v>
      </c>
      <c r="B16" s="262"/>
      <c r="C16" s="115"/>
      <c r="D16" s="112"/>
      <c r="E16" s="143"/>
      <c r="F16" s="108" t="s">
        <v>358</v>
      </c>
      <c r="G16" s="59"/>
      <c r="H16" s="55">
        <v>1</v>
      </c>
      <c r="I16" s="183" t="s">
        <v>216</v>
      </c>
      <c r="J16" s="119"/>
      <c r="K16" s="184">
        <v>10</v>
      </c>
      <c r="L16" s="108"/>
      <c r="M16" s="114"/>
      <c r="N16" s="109"/>
      <c r="O16" s="108"/>
      <c r="P16" s="115"/>
      <c r="Q16" s="108"/>
      <c r="R16" s="108"/>
      <c r="S16" s="115"/>
      <c r="T16" s="109"/>
      <c r="U16" s="258"/>
      <c r="V16" s="60" t="s">
        <v>49</v>
      </c>
      <c r="W16" s="57" t="s">
        <v>68</v>
      </c>
      <c r="X16" s="58"/>
      <c r="Y16" s="27" t="s">
        <v>77</v>
      </c>
      <c r="Z16" s="28">
        <v>2.5</v>
      </c>
      <c r="AA16" s="28"/>
      <c r="AB16" s="28">
        <f>Z16*5</f>
        <v>12.5</v>
      </c>
      <c r="AC16" s="28" t="s">
        <v>75</v>
      </c>
      <c r="AD16" s="28">
        <f>AB16*9</f>
        <v>112.5</v>
      </c>
    </row>
    <row r="17" spans="1:30" ht="13.5" customHeight="1">
      <c r="A17" s="260"/>
      <c r="B17" s="262"/>
      <c r="C17" s="115"/>
      <c r="D17" s="112"/>
      <c r="E17" s="143"/>
      <c r="F17" s="108"/>
      <c r="G17" s="115"/>
      <c r="H17" s="109"/>
      <c r="I17" s="183" t="s">
        <v>215</v>
      </c>
      <c r="J17" s="119"/>
      <c r="K17" s="184">
        <v>10</v>
      </c>
      <c r="L17" s="118"/>
      <c r="M17" s="119"/>
      <c r="N17" s="116"/>
      <c r="O17" s="108"/>
      <c r="P17" s="115"/>
      <c r="Q17" s="108"/>
      <c r="R17" s="108"/>
      <c r="S17" s="115"/>
      <c r="T17" s="109"/>
      <c r="U17" s="258"/>
      <c r="V17" s="56">
        <f>X12*2+X13*7+X14</f>
        <v>26.6</v>
      </c>
      <c r="W17" s="68" t="s">
        <v>69</v>
      </c>
      <c r="X17" s="69"/>
      <c r="Y17" s="27" t="s">
        <v>78</v>
      </c>
      <c r="Z17" s="28">
        <v>1</v>
      </c>
      <c r="AC17" s="27">
        <f>Z17*15</f>
        <v>15</v>
      </c>
    </row>
    <row r="18" spans="1:30" ht="13.5" customHeight="1">
      <c r="A18" s="144" t="s">
        <v>79</v>
      </c>
      <c r="B18" s="145"/>
      <c r="C18" s="115"/>
      <c r="D18" s="112"/>
      <c r="E18" s="143"/>
      <c r="F18" s="108"/>
      <c r="G18" s="115"/>
      <c r="H18" s="109"/>
      <c r="I18" s="108"/>
      <c r="J18" s="201"/>
      <c r="K18" s="109"/>
      <c r="L18" s="108"/>
      <c r="M18" s="193"/>
      <c r="N18" s="109"/>
      <c r="O18" s="108"/>
      <c r="P18" s="115"/>
      <c r="Q18" s="108"/>
      <c r="R18" s="108"/>
      <c r="S18" s="115"/>
      <c r="T18" s="109"/>
      <c r="U18" s="258"/>
      <c r="V18" s="60" t="s">
        <v>57</v>
      </c>
      <c r="W18" s="66"/>
      <c r="X18" s="58"/>
      <c r="AA18" s="27">
        <f>SUM(AA13:AA17)</f>
        <v>28</v>
      </c>
      <c r="AB18" s="27">
        <f>SUM(AB13:AB17)</f>
        <v>22.5</v>
      </c>
      <c r="AC18" s="27">
        <f>SUM(AC13:AC17)</f>
        <v>116</v>
      </c>
      <c r="AD18" s="27">
        <f>AA18*4+AB18*9+AC18*4</f>
        <v>778.5</v>
      </c>
    </row>
    <row r="19" spans="1:30" ht="13.5" customHeight="1" thickBot="1">
      <c r="A19" s="153"/>
      <c r="B19" s="154"/>
      <c r="C19" s="115"/>
      <c r="D19" s="112"/>
      <c r="E19" s="143"/>
      <c r="F19" s="148"/>
      <c r="G19" s="149"/>
      <c r="H19" s="150"/>
      <c r="I19" s="148"/>
      <c r="J19" s="151"/>
      <c r="K19" s="148"/>
      <c r="L19" s="148"/>
      <c r="M19" s="151"/>
      <c r="N19" s="148"/>
      <c r="O19" s="148"/>
      <c r="P19" s="149"/>
      <c r="Q19" s="148"/>
      <c r="R19" s="148"/>
      <c r="S19" s="149"/>
      <c r="T19" s="150"/>
      <c r="U19" s="263"/>
      <c r="V19" s="78">
        <f>V13*4+V15*9+V17*4</f>
        <v>706.9</v>
      </c>
      <c r="W19" s="79"/>
      <c r="X19" s="80"/>
      <c r="AA19" s="81">
        <f>AA18*4/AD18</f>
        <v>0.14386640976236351</v>
      </c>
      <c r="AB19" s="81">
        <f>AB18*9/AD18</f>
        <v>0.26011560693641617</v>
      </c>
      <c r="AC19" s="81">
        <f>AC18*4/AD18</f>
        <v>0.59601798330122024</v>
      </c>
    </row>
    <row r="20" spans="1:30" ht="13.5" customHeight="1">
      <c r="A20" s="138">
        <v>5</v>
      </c>
      <c r="B20" s="262"/>
      <c r="C20" s="44" t="str">
        <f>'5月菜單'!I20</f>
        <v>白飯</v>
      </c>
      <c r="D20" s="45" t="s">
        <v>416</v>
      </c>
      <c r="E20" s="141"/>
      <c r="F20" s="44" t="str">
        <f>'5月菜單'!I21</f>
        <v>爆炒回鍋肉(醃)</v>
      </c>
      <c r="G20" s="127" t="s">
        <v>434</v>
      </c>
      <c r="H20" s="127"/>
      <c r="I20" s="44" t="str">
        <f>'5月菜單'!I22</f>
        <v>關東煮(豆)</v>
      </c>
      <c r="J20" s="152" t="s">
        <v>441</v>
      </c>
      <c r="K20" s="127"/>
      <c r="L20" s="44" t="str">
        <f>'5月菜單'!I23</f>
        <v>薯餅(加)(炸)</v>
      </c>
      <c r="M20" s="152" t="s">
        <v>443</v>
      </c>
      <c r="N20" s="127"/>
      <c r="O20" s="44" t="str">
        <f>'5月菜單'!I24</f>
        <v>深色蔬菜</v>
      </c>
      <c r="P20" s="44" t="s">
        <v>432</v>
      </c>
      <c r="Q20" s="127"/>
      <c r="R20" s="44" t="str">
        <f>'5月菜單'!I25</f>
        <v>筍子排骨湯</v>
      </c>
      <c r="S20" s="47" t="s">
        <v>421</v>
      </c>
      <c r="T20" s="127"/>
      <c r="U20" s="257" t="s">
        <v>25</v>
      </c>
      <c r="V20" s="48" t="s">
        <v>26</v>
      </c>
      <c r="W20" s="49" t="s">
        <v>27</v>
      </c>
      <c r="X20" s="50">
        <v>5.5</v>
      </c>
      <c r="AA20" s="27" t="s">
        <v>98</v>
      </c>
      <c r="AB20" s="27" t="s">
        <v>99</v>
      </c>
      <c r="AC20" s="27" t="s">
        <v>102</v>
      </c>
      <c r="AD20" s="27" t="s">
        <v>3</v>
      </c>
    </row>
    <row r="21" spans="1:30" ht="13.5" customHeight="1">
      <c r="A21" s="142" t="s">
        <v>103</v>
      </c>
      <c r="B21" s="262"/>
      <c r="C21" s="108" t="s">
        <v>247</v>
      </c>
      <c r="D21" s="110"/>
      <c r="E21" s="111">
        <v>100</v>
      </c>
      <c r="F21" s="108" t="s">
        <v>212</v>
      </c>
      <c r="G21" s="109"/>
      <c r="H21" s="109">
        <v>60</v>
      </c>
      <c r="I21" s="52" t="s">
        <v>393</v>
      </c>
      <c r="J21" s="55"/>
      <c r="K21" s="55">
        <v>20</v>
      </c>
      <c r="L21" s="108" t="s">
        <v>339</v>
      </c>
      <c r="M21" s="109" t="s">
        <v>340</v>
      </c>
      <c r="N21" s="109">
        <v>30</v>
      </c>
      <c r="O21" s="52" t="s">
        <v>330</v>
      </c>
      <c r="P21" s="52"/>
      <c r="Q21" s="52">
        <v>120</v>
      </c>
      <c r="R21" s="121" t="s">
        <v>285</v>
      </c>
      <c r="S21" s="114"/>
      <c r="T21" s="109">
        <v>10</v>
      </c>
      <c r="U21" s="258"/>
      <c r="V21" s="56">
        <f>X20*15+X22*5+10</f>
        <v>103</v>
      </c>
      <c r="W21" s="57" t="s">
        <v>104</v>
      </c>
      <c r="X21" s="58">
        <v>2.2000000000000002</v>
      </c>
      <c r="Y21" s="28" t="s">
        <v>73</v>
      </c>
      <c r="Z21" s="28">
        <v>6.2</v>
      </c>
      <c r="AA21" s="28">
        <f>Z21*2</f>
        <v>12.4</v>
      </c>
      <c r="AB21" s="28"/>
      <c r="AC21" s="28">
        <f>Z21*15</f>
        <v>93</v>
      </c>
      <c r="AD21" s="28">
        <f>AA21*4+AC21*4</f>
        <v>421.6</v>
      </c>
    </row>
    <row r="22" spans="1:30" ht="13.5" customHeight="1">
      <c r="A22" s="142">
        <v>11</v>
      </c>
      <c r="B22" s="262"/>
      <c r="C22" s="108"/>
      <c r="D22" s="109"/>
      <c r="E22" s="109"/>
      <c r="F22" s="108" t="s">
        <v>213</v>
      </c>
      <c r="G22" s="109"/>
      <c r="H22" s="109">
        <v>10</v>
      </c>
      <c r="I22" s="52" t="s">
        <v>260</v>
      </c>
      <c r="J22" s="55"/>
      <c r="K22" s="55">
        <v>10</v>
      </c>
      <c r="L22" s="108"/>
      <c r="M22" s="109"/>
      <c r="N22" s="109"/>
      <c r="O22" s="108"/>
      <c r="P22" s="108"/>
      <c r="Q22" s="108"/>
      <c r="R22" s="108" t="s">
        <v>212</v>
      </c>
      <c r="S22" s="114"/>
      <c r="T22" s="109">
        <v>10</v>
      </c>
      <c r="U22" s="258"/>
      <c r="V22" s="60" t="s">
        <v>37</v>
      </c>
      <c r="W22" s="57" t="s">
        <v>39</v>
      </c>
      <c r="X22" s="58">
        <v>2.1</v>
      </c>
      <c r="Y22" s="61" t="s">
        <v>100</v>
      </c>
      <c r="Z22" s="28">
        <v>2.2000000000000002</v>
      </c>
      <c r="AA22" s="62">
        <f>Z22*7</f>
        <v>15.400000000000002</v>
      </c>
      <c r="AB22" s="28">
        <f>Z22*5</f>
        <v>11</v>
      </c>
      <c r="AC22" s="28" t="s">
        <v>75</v>
      </c>
      <c r="AD22" s="63">
        <f>AA22*4+AB22*9</f>
        <v>160.60000000000002</v>
      </c>
    </row>
    <row r="23" spans="1:30" ht="13.5" customHeight="1">
      <c r="A23" s="142" t="s">
        <v>44</v>
      </c>
      <c r="B23" s="262"/>
      <c r="C23" s="108"/>
      <c r="D23" s="112"/>
      <c r="E23" s="111"/>
      <c r="F23" s="108" t="s">
        <v>214</v>
      </c>
      <c r="G23" s="109" t="s">
        <v>458</v>
      </c>
      <c r="H23" s="109">
        <v>10</v>
      </c>
      <c r="I23" s="52" t="s">
        <v>272</v>
      </c>
      <c r="J23" s="196"/>
      <c r="K23" s="55">
        <v>10</v>
      </c>
      <c r="L23" s="108"/>
      <c r="M23" s="193"/>
      <c r="N23" s="109"/>
      <c r="O23" s="108"/>
      <c r="P23" s="115"/>
      <c r="Q23" s="108"/>
      <c r="R23" s="108"/>
      <c r="S23" s="109"/>
      <c r="T23" s="109"/>
      <c r="U23" s="258"/>
      <c r="V23" s="56">
        <f>X21*5+X23*5</f>
        <v>25</v>
      </c>
      <c r="W23" s="57" t="s">
        <v>105</v>
      </c>
      <c r="X23" s="58">
        <v>2.8</v>
      </c>
      <c r="Y23" s="27" t="s">
        <v>74</v>
      </c>
      <c r="Z23" s="28">
        <v>1.6</v>
      </c>
      <c r="AA23" s="28">
        <f>Z23*1</f>
        <v>1.6</v>
      </c>
      <c r="AB23" s="28" t="s">
        <v>75</v>
      </c>
      <c r="AC23" s="28">
        <f>Z23*5</f>
        <v>8</v>
      </c>
      <c r="AD23" s="28">
        <f>AA23*4+AC23*4</f>
        <v>38.4</v>
      </c>
    </row>
    <row r="24" spans="1:30" ht="13.5" customHeight="1">
      <c r="A24" s="260" t="s">
        <v>76</v>
      </c>
      <c r="B24" s="262"/>
      <c r="C24" s="108"/>
      <c r="D24" s="112"/>
      <c r="E24" s="111"/>
      <c r="F24" s="108" t="s">
        <v>215</v>
      </c>
      <c r="G24" s="115"/>
      <c r="H24" s="109">
        <v>10</v>
      </c>
      <c r="I24" s="52" t="s">
        <v>394</v>
      </c>
      <c r="J24" s="196"/>
      <c r="K24" s="55">
        <v>15</v>
      </c>
      <c r="L24" s="108"/>
      <c r="M24" s="193"/>
      <c r="N24" s="109"/>
      <c r="O24" s="108"/>
      <c r="P24" s="115"/>
      <c r="Q24" s="108"/>
      <c r="R24" s="108"/>
      <c r="S24" s="115"/>
      <c r="T24" s="109"/>
      <c r="U24" s="258"/>
      <c r="V24" s="60" t="s">
        <v>49</v>
      </c>
      <c r="W24" s="57" t="s">
        <v>106</v>
      </c>
      <c r="X24" s="58"/>
      <c r="Y24" s="27" t="s">
        <v>107</v>
      </c>
      <c r="Z24" s="28">
        <v>2.5</v>
      </c>
      <c r="AA24" s="28"/>
      <c r="AB24" s="28">
        <f>Z24*5</f>
        <v>12.5</v>
      </c>
      <c r="AC24" s="28" t="s">
        <v>75</v>
      </c>
      <c r="AD24" s="28">
        <f>AB24*9</f>
        <v>112.5</v>
      </c>
    </row>
    <row r="25" spans="1:30" ht="13.5" customHeight="1">
      <c r="A25" s="260"/>
      <c r="B25" s="262"/>
      <c r="C25" s="108"/>
      <c r="D25" s="112"/>
      <c r="E25" s="111"/>
      <c r="F25" s="108" t="s">
        <v>216</v>
      </c>
      <c r="G25" s="109"/>
      <c r="H25" s="109">
        <v>10</v>
      </c>
      <c r="I25" s="52" t="s">
        <v>300</v>
      </c>
      <c r="J25" s="55" t="s">
        <v>308</v>
      </c>
      <c r="K25" s="57">
        <v>15</v>
      </c>
      <c r="L25" s="118"/>
      <c r="M25" s="119"/>
      <c r="N25" s="116"/>
      <c r="O25" s="108"/>
      <c r="P25" s="115"/>
      <c r="Q25" s="108"/>
      <c r="R25" s="108"/>
      <c r="S25" s="115"/>
      <c r="T25" s="178"/>
      <c r="U25" s="258"/>
      <c r="V25" s="56">
        <f>X20*2+X21*7+X22</f>
        <v>28.500000000000004</v>
      </c>
      <c r="W25" s="68" t="s">
        <v>53</v>
      </c>
      <c r="X25" s="69"/>
      <c r="Y25" s="27" t="s">
        <v>108</v>
      </c>
      <c r="AC25" s="27">
        <f>Z25*15</f>
        <v>0</v>
      </c>
    </row>
    <row r="26" spans="1:30" ht="13.2" customHeight="1">
      <c r="A26" s="144" t="s">
        <v>109</v>
      </c>
      <c r="B26" s="145"/>
      <c r="C26" s="108"/>
      <c r="D26" s="112"/>
      <c r="E26" s="111"/>
      <c r="F26" s="108"/>
      <c r="G26" s="115"/>
      <c r="H26" s="109"/>
      <c r="I26" s="108"/>
      <c r="J26" s="193"/>
      <c r="K26" s="109"/>
      <c r="L26" s="108"/>
      <c r="M26" s="193"/>
      <c r="N26" s="109"/>
      <c r="O26" s="108"/>
      <c r="P26" s="115"/>
      <c r="Q26" s="108"/>
      <c r="R26" s="108"/>
      <c r="S26" s="115"/>
      <c r="T26" s="109"/>
      <c r="U26" s="258"/>
      <c r="V26" s="60" t="s">
        <v>57</v>
      </c>
      <c r="W26" s="66"/>
      <c r="X26" s="58"/>
      <c r="AA26" s="27">
        <f>SUM(AA21:AA25)</f>
        <v>29.400000000000006</v>
      </c>
      <c r="AB26" s="27">
        <f>SUM(AB21:AB25)</f>
        <v>23.5</v>
      </c>
      <c r="AC26" s="27">
        <f>SUM(AC21:AC25)</f>
        <v>101</v>
      </c>
      <c r="AD26" s="27">
        <f>AA26*4+AB26*9+AC26*4</f>
        <v>733.1</v>
      </c>
    </row>
    <row r="27" spans="1:30" ht="13.5" customHeight="1" thickBot="1">
      <c r="A27" s="153"/>
      <c r="B27" s="154"/>
      <c r="C27" s="108"/>
      <c r="D27" s="112"/>
      <c r="E27" s="111"/>
      <c r="F27" s="148"/>
      <c r="G27" s="149"/>
      <c r="H27" s="150"/>
      <c r="I27" s="148"/>
      <c r="J27" s="151"/>
      <c r="K27" s="148"/>
      <c r="L27" s="148"/>
      <c r="M27" s="151"/>
      <c r="N27" s="148"/>
      <c r="O27" s="148"/>
      <c r="P27" s="149"/>
      <c r="Q27" s="148"/>
      <c r="R27" s="148"/>
      <c r="S27" s="149"/>
      <c r="T27" s="150"/>
      <c r="U27" s="263"/>
      <c r="V27" s="78">
        <f>V21*4+V23*9+V25*4</f>
        <v>751</v>
      </c>
      <c r="W27" s="79"/>
      <c r="X27" s="80"/>
      <c r="AA27" s="81">
        <f>AA26*4/AD26</f>
        <v>0.16041467739735374</v>
      </c>
      <c r="AB27" s="81">
        <f>AB26*9/AD26</f>
        <v>0.28850088664575091</v>
      </c>
      <c r="AC27" s="81">
        <f>AC26*4/AD26</f>
        <v>0.55108443595689538</v>
      </c>
    </row>
    <row r="28" spans="1:30" ht="13.5" customHeight="1">
      <c r="A28" s="138">
        <v>5</v>
      </c>
      <c r="B28" s="262"/>
      <c r="C28" s="44" t="str">
        <f>'5月菜單'!M20</f>
        <v>糙米飯</v>
      </c>
      <c r="D28" s="45" t="s">
        <v>416</v>
      </c>
      <c r="E28" s="139"/>
      <c r="F28" s="44" t="str">
        <f>'5月菜單'!M21</f>
        <v>香滷翅腿</v>
      </c>
      <c r="G28" s="139" t="s">
        <v>444</v>
      </c>
      <c r="H28" s="139"/>
      <c r="I28" s="44" t="str">
        <f>'5月菜單'!M22</f>
        <v>菜脯炒蛋(醃)</v>
      </c>
      <c r="J28" s="127" t="s">
        <v>419</v>
      </c>
      <c r="K28" s="127"/>
      <c r="L28" s="44" t="str">
        <f>'5月菜單'!M23</f>
        <v>咖哩洋芋</v>
      </c>
      <c r="M28" s="152" t="s">
        <v>445</v>
      </c>
      <c r="N28" s="127"/>
      <c r="O28" s="44" t="str">
        <f>'5月菜單'!M24</f>
        <v>淺色蔬菜</v>
      </c>
      <c r="P28" s="44" t="s">
        <v>432</v>
      </c>
      <c r="Q28" s="127"/>
      <c r="R28" s="139" t="str">
        <f>'5月菜單'!M25</f>
        <v>蘿蔔玉米湯</v>
      </c>
      <c r="S28" s="47" t="s">
        <v>421</v>
      </c>
      <c r="T28" s="127"/>
      <c r="U28" s="257" t="s">
        <v>58</v>
      </c>
      <c r="V28" s="48" t="s">
        <v>26</v>
      </c>
      <c r="W28" s="49" t="s">
        <v>80</v>
      </c>
      <c r="X28" s="50">
        <v>5.2</v>
      </c>
      <c r="Y28" s="88" t="s">
        <v>1</v>
      </c>
      <c r="Z28" s="88" t="s">
        <v>29</v>
      </c>
      <c r="AA28" s="27" t="s">
        <v>0</v>
      </c>
      <c r="AB28" s="27" t="s">
        <v>30</v>
      </c>
      <c r="AC28" s="27" t="s">
        <v>2</v>
      </c>
      <c r="AD28" s="27" t="s">
        <v>32</v>
      </c>
    </row>
    <row r="29" spans="1:30" ht="13.5" customHeight="1">
      <c r="A29" s="142" t="s">
        <v>33</v>
      </c>
      <c r="B29" s="262"/>
      <c r="C29" s="108" t="s">
        <v>256</v>
      </c>
      <c r="D29" s="114"/>
      <c r="E29" s="109">
        <v>35</v>
      </c>
      <c r="F29" s="108" t="s">
        <v>341</v>
      </c>
      <c r="G29" s="113"/>
      <c r="H29" s="109">
        <v>60</v>
      </c>
      <c r="I29" s="108" t="s">
        <v>395</v>
      </c>
      <c r="J29" s="114" t="s">
        <v>364</v>
      </c>
      <c r="K29" s="109">
        <v>20</v>
      </c>
      <c r="L29" s="143" t="s">
        <v>366</v>
      </c>
      <c r="M29" s="109"/>
      <c r="N29" s="178">
        <v>10</v>
      </c>
      <c r="O29" s="52" t="s">
        <v>491</v>
      </c>
      <c r="P29" s="52"/>
      <c r="Q29" s="52">
        <v>120</v>
      </c>
      <c r="R29" s="52" t="s">
        <v>296</v>
      </c>
      <c r="S29" s="55"/>
      <c r="T29" s="55">
        <v>10</v>
      </c>
      <c r="U29" s="258"/>
      <c r="V29" s="56">
        <f>X28*15+X30*5+10</f>
        <v>99.5</v>
      </c>
      <c r="W29" s="57" t="s">
        <v>35</v>
      </c>
      <c r="X29" s="58">
        <v>2.6</v>
      </c>
      <c r="Y29" s="88">
        <f>V31*9/V35*100</f>
        <v>30.555185727599522</v>
      </c>
      <c r="Z29" s="88">
        <f>V33*4/V35*100</f>
        <v>16.455864731726802</v>
      </c>
      <c r="AA29" s="28">
        <f>Z29*2</f>
        <v>32.911729463453604</v>
      </c>
      <c r="AB29" s="28"/>
      <c r="AC29" s="28">
        <f>Z29*15</f>
        <v>246.83797097590204</v>
      </c>
      <c r="AD29" s="28">
        <f>AA29*4+AC29*4</f>
        <v>1118.9988017574226</v>
      </c>
    </row>
    <row r="30" spans="1:30" ht="13.5" customHeight="1">
      <c r="A30" s="142">
        <v>12</v>
      </c>
      <c r="B30" s="262"/>
      <c r="C30" s="108" t="s">
        <v>246</v>
      </c>
      <c r="D30" s="114"/>
      <c r="E30" s="109">
        <v>70</v>
      </c>
      <c r="F30" s="108"/>
      <c r="G30" s="114"/>
      <c r="H30" s="109"/>
      <c r="I30" s="108" t="s">
        <v>317</v>
      </c>
      <c r="J30" s="120"/>
      <c r="K30" s="109">
        <v>20</v>
      </c>
      <c r="L30" s="143" t="s">
        <v>317</v>
      </c>
      <c r="M30" s="109"/>
      <c r="N30" s="178">
        <v>25</v>
      </c>
      <c r="O30" s="108"/>
      <c r="P30" s="108"/>
      <c r="Q30" s="108"/>
      <c r="R30" s="52" t="s">
        <v>297</v>
      </c>
      <c r="S30" s="55"/>
      <c r="T30" s="55">
        <v>10</v>
      </c>
      <c r="U30" s="258"/>
      <c r="V30" s="60" t="s">
        <v>37</v>
      </c>
      <c r="W30" s="57" t="s">
        <v>39</v>
      </c>
      <c r="X30" s="58">
        <v>2.2999999999999998</v>
      </c>
      <c r="Y30" s="89"/>
      <c r="Z30" s="89"/>
      <c r="AA30" s="62">
        <f>Z30*7</f>
        <v>0</v>
      </c>
      <c r="AB30" s="28">
        <f>Z30*5</f>
        <v>0</v>
      </c>
      <c r="AC30" s="28" t="s">
        <v>110</v>
      </c>
      <c r="AD30" s="63">
        <f>AA30*4+AB30*9</f>
        <v>0</v>
      </c>
    </row>
    <row r="31" spans="1:30" ht="13.5" customHeight="1">
      <c r="A31" s="142" t="s">
        <v>44</v>
      </c>
      <c r="B31" s="262"/>
      <c r="C31" s="115"/>
      <c r="D31" s="110"/>
      <c r="E31" s="143"/>
      <c r="F31" s="108"/>
      <c r="G31" s="109"/>
      <c r="H31" s="109"/>
      <c r="I31" s="108" t="s">
        <v>329</v>
      </c>
      <c r="J31" s="114"/>
      <c r="K31" s="109">
        <v>20</v>
      </c>
      <c r="L31" s="143" t="s">
        <v>264</v>
      </c>
      <c r="M31" s="109"/>
      <c r="N31" s="178">
        <v>25</v>
      </c>
      <c r="O31" s="108"/>
      <c r="P31" s="115"/>
      <c r="Q31" s="108"/>
      <c r="R31" s="52" t="s">
        <v>298</v>
      </c>
      <c r="S31" s="55"/>
      <c r="T31" s="55">
        <v>5</v>
      </c>
      <c r="U31" s="258"/>
      <c r="V31" s="56">
        <f>X29*5+X31*5</f>
        <v>25.5</v>
      </c>
      <c r="W31" s="57" t="s">
        <v>101</v>
      </c>
      <c r="X31" s="58">
        <v>2.5</v>
      </c>
      <c r="Y31" s="89"/>
      <c r="Z31" s="89"/>
      <c r="AA31" s="28">
        <f>Z31*1</f>
        <v>0</v>
      </c>
      <c r="AB31" s="28" t="s">
        <v>42</v>
      </c>
      <c r="AC31" s="28">
        <f>Z31*5</f>
        <v>0</v>
      </c>
      <c r="AD31" s="28">
        <f>AA31*4+AC31*4</f>
        <v>0</v>
      </c>
    </row>
    <row r="32" spans="1:30" ht="13.5" customHeight="1">
      <c r="A32" s="260" t="s">
        <v>111</v>
      </c>
      <c r="B32" s="262"/>
      <c r="C32" s="108"/>
      <c r="D32" s="110"/>
      <c r="E32" s="111"/>
      <c r="F32" s="108"/>
      <c r="G32" s="115"/>
      <c r="H32" s="109"/>
      <c r="I32" s="108"/>
      <c r="J32" s="193"/>
      <c r="K32" s="109"/>
      <c r="L32" s="108" t="s">
        <v>271</v>
      </c>
      <c r="M32" s="197"/>
      <c r="N32" s="109">
        <v>5</v>
      </c>
      <c r="O32" s="108"/>
      <c r="P32" s="115"/>
      <c r="Q32" s="108"/>
      <c r="R32" s="108"/>
      <c r="S32" s="115"/>
      <c r="T32" s="109"/>
      <c r="U32" s="258"/>
      <c r="V32" s="60" t="s">
        <v>49</v>
      </c>
      <c r="W32" s="57" t="s">
        <v>67</v>
      </c>
      <c r="X32" s="58"/>
      <c r="Y32" s="89"/>
      <c r="Z32" s="89"/>
      <c r="AA32" s="28"/>
      <c r="AB32" s="28">
        <f>Z32*5</f>
        <v>0</v>
      </c>
      <c r="AC32" s="28" t="s">
        <v>112</v>
      </c>
      <c r="AD32" s="28">
        <f>AB32*9</f>
        <v>0</v>
      </c>
    </row>
    <row r="33" spans="1:30" ht="13.5" customHeight="1">
      <c r="A33" s="260"/>
      <c r="B33" s="262"/>
      <c r="C33" s="115"/>
      <c r="D33" s="112"/>
      <c r="E33" s="143"/>
      <c r="F33" s="108"/>
      <c r="G33" s="115"/>
      <c r="H33" s="109"/>
      <c r="I33" s="118"/>
      <c r="J33" s="119"/>
      <c r="K33" s="116"/>
      <c r="L33" s="108"/>
      <c r="M33" s="197"/>
      <c r="N33" s="109"/>
      <c r="O33" s="108"/>
      <c r="P33" s="115"/>
      <c r="Q33" s="108"/>
      <c r="R33" s="108"/>
      <c r="S33" s="115"/>
      <c r="T33" s="109"/>
      <c r="U33" s="258"/>
      <c r="V33" s="56">
        <f>X28*2+X29*7+X30</f>
        <v>30.900000000000002</v>
      </c>
      <c r="W33" s="68" t="s">
        <v>52</v>
      </c>
      <c r="X33" s="69"/>
      <c r="Y33" s="90"/>
      <c r="Z33" s="90"/>
      <c r="AC33" s="27">
        <f>Z33*15</f>
        <v>0</v>
      </c>
    </row>
    <row r="34" spans="1:30" ht="13.5" customHeight="1">
      <c r="A34" s="144" t="s">
        <v>55</v>
      </c>
      <c r="B34" s="145"/>
      <c r="C34" s="115"/>
      <c r="D34" s="112"/>
      <c r="E34" s="143"/>
      <c r="F34" s="108"/>
      <c r="G34" s="115"/>
      <c r="H34" s="109"/>
      <c r="I34" s="108"/>
      <c r="J34" s="193"/>
      <c r="K34" s="108"/>
      <c r="L34" s="108"/>
      <c r="M34" s="193"/>
      <c r="N34" s="108"/>
      <c r="O34" s="108"/>
      <c r="P34" s="115"/>
      <c r="Q34" s="108"/>
      <c r="R34" s="108"/>
      <c r="S34" s="115"/>
      <c r="T34" s="109"/>
      <c r="U34" s="258"/>
      <c r="V34" s="60" t="s">
        <v>57</v>
      </c>
      <c r="W34" s="66"/>
      <c r="X34" s="58"/>
      <c r="Y34" s="91" t="s">
        <v>88</v>
      </c>
      <c r="Z34" s="91" t="s">
        <v>89</v>
      </c>
      <c r="AA34" s="27">
        <f>SUM(AA29:AA33)</f>
        <v>32.911729463453604</v>
      </c>
      <c r="AB34" s="27">
        <f>SUM(AB29:AB33)</f>
        <v>0</v>
      </c>
      <c r="AC34" s="27">
        <f>SUM(AC29:AC33)</f>
        <v>246.83797097590204</v>
      </c>
      <c r="AD34" s="27">
        <f>AA34*4+AB34*9+AC34*4</f>
        <v>1118.9988017574226</v>
      </c>
    </row>
    <row r="35" spans="1:30" ht="13.5" customHeight="1">
      <c r="A35" s="155"/>
      <c r="B35" s="156"/>
      <c r="C35" s="115"/>
      <c r="D35" s="112"/>
      <c r="E35" s="143"/>
      <c r="F35" s="148"/>
      <c r="G35" s="149"/>
      <c r="H35" s="150"/>
      <c r="I35" s="148"/>
      <c r="J35" s="151"/>
      <c r="K35" s="148"/>
      <c r="L35" s="148"/>
      <c r="M35" s="151"/>
      <c r="N35" s="148"/>
      <c r="O35" s="148"/>
      <c r="P35" s="149"/>
      <c r="Q35" s="148"/>
      <c r="R35" s="148"/>
      <c r="S35" s="149"/>
      <c r="T35" s="150"/>
      <c r="U35" s="263"/>
      <c r="V35" s="78">
        <f>V29*4+V31*9+V33*4</f>
        <v>751.1</v>
      </c>
      <c r="W35" s="79"/>
      <c r="X35" s="80"/>
      <c r="Y35" s="94">
        <f>B35+E35+H35+K35+N35+Q35</f>
        <v>0</v>
      </c>
      <c r="Z35" s="94">
        <f>C35+F35+I35+L35+O35+R35</f>
        <v>0</v>
      </c>
      <c r="AA35" s="81">
        <f>AA34*4/AD34</f>
        <v>0.11764705882352941</v>
      </c>
      <c r="AB35" s="81">
        <f>AB34*9/AD34</f>
        <v>0</v>
      </c>
      <c r="AC35" s="81">
        <f>AC34*4/AD34</f>
        <v>0.88235294117647056</v>
      </c>
    </row>
    <row r="36" spans="1:30" ht="13.5" customHeight="1">
      <c r="A36" s="138">
        <v>5</v>
      </c>
      <c r="B36" s="254"/>
      <c r="C36" s="139" t="str">
        <f>'5月菜單'!Q20</f>
        <v>鐵板麵</v>
      </c>
      <c r="D36" s="140" t="s">
        <v>417</v>
      </c>
      <c r="E36" s="141"/>
      <c r="F36" s="139" t="str">
        <f>'5月菜單'!Q21</f>
        <v>里肌豬排</v>
      </c>
      <c r="G36" s="139" t="s">
        <v>446</v>
      </c>
      <c r="H36" s="139"/>
      <c r="I36" s="139" t="str">
        <f>'5月菜單'!Q22</f>
        <v>奶皇包(冷)</v>
      </c>
      <c r="J36" s="127" t="s">
        <v>538</v>
      </c>
      <c r="K36" s="127"/>
      <c r="L36" s="139" t="str">
        <f>'5月菜單'!Q23</f>
        <v>蒲瓜三絲</v>
      </c>
      <c r="M36" s="127" t="s">
        <v>441</v>
      </c>
      <c r="N36" s="127"/>
      <c r="O36" s="139" t="str">
        <f>'5月菜單'!Q24</f>
        <v>深色蔬菜</v>
      </c>
      <c r="P36" s="44" t="s">
        <v>432</v>
      </c>
      <c r="Q36" s="127"/>
      <c r="R36" s="139" t="str">
        <f>'5月菜單'!Q25</f>
        <v>紫菜豆皮湯(豆)</v>
      </c>
      <c r="S36" s="47" t="s">
        <v>421</v>
      </c>
      <c r="T36" s="139"/>
      <c r="U36" s="257" t="s">
        <v>25</v>
      </c>
      <c r="V36" s="48" t="s">
        <v>26</v>
      </c>
      <c r="W36" s="49" t="s">
        <v>113</v>
      </c>
      <c r="X36" s="50">
        <v>5.3</v>
      </c>
      <c r="Y36" s="88" t="s">
        <v>114</v>
      </c>
      <c r="Z36" s="88" t="s">
        <v>115</v>
      </c>
    </row>
    <row r="37" spans="1:30" ht="13.5" customHeight="1">
      <c r="A37" s="142" t="s">
        <v>33</v>
      </c>
      <c r="B37" s="255"/>
      <c r="C37" s="52" t="s">
        <v>266</v>
      </c>
      <c r="D37" s="192"/>
      <c r="E37" s="54">
        <v>150</v>
      </c>
      <c r="F37" s="108" t="s">
        <v>342</v>
      </c>
      <c r="G37" s="109"/>
      <c r="H37" s="109">
        <v>60</v>
      </c>
      <c r="I37" s="108" t="s">
        <v>537</v>
      </c>
      <c r="J37" s="109" t="s">
        <v>331</v>
      </c>
      <c r="K37" s="109">
        <v>30</v>
      </c>
      <c r="L37" s="108" t="s">
        <v>414</v>
      </c>
      <c r="M37" s="109"/>
      <c r="N37" s="109">
        <v>20</v>
      </c>
      <c r="O37" s="52" t="s">
        <v>330</v>
      </c>
      <c r="P37" s="52"/>
      <c r="Q37" s="52">
        <v>130</v>
      </c>
      <c r="R37" s="118" t="s">
        <v>279</v>
      </c>
      <c r="S37" s="116"/>
      <c r="T37" s="116">
        <v>10</v>
      </c>
      <c r="U37" s="258"/>
      <c r="V37" s="56">
        <f>X36*15+X38*5+10</f>
        <v>99.5</v>
      </c>
      <c r="W37" s="57" t="s">
        <v>35</v>
      </c>
      <c r="X37" s="58">
        <v>2</v>
      </c>
      <c r="Y37" s="88">
        <f>V39*9/V43*100</f>
        <v>28.646201725845238</v>
      </c>
      <c r="Z37" s="88">
        <f>V41*4/V43*100</f>
        <v>15.051633894468807</v>
      </c>
    </row>
    <row r="38" spans="1:30" ht="13.5" customHeight="1">
      <c r="A38" s="142">
        <v>13</v>
      </c>
      <c r="B38" s="255"/>
      <c r="C38" s="52" t="s">
        <v>267</v>
      </c>
      <c r="D38" s="187"/>
      <c r="E38" s="83">
        <v>10</v>
      </c>
      <c r="F38" s="108"/>
      <c r="G38" s="115"/>
      <c r="H38" s="109"/>
      <c r="I38" s="108"/>
      <c r="J38" s="109"/>
      <c r="K38" s="109"/>
      <c r="L38" s="108" t="s">
        <v>351</v>
      </c>
      <c r="M38" s="109"/>
      <c r="N38" s="109">
        <v>5</v>
      </c>
      <c r="O38" s="108"/>
      <c r="P38" s="108"/>
      <c r="Q38" s="108"/>
      <c r="R38" s="118" t="s">
        <v>286</v>
      </c>
      <c r="S38" s="116"/>
      <c r="T38" s="116">
        <v>10</v>
      </c>
      <c r="U38" s="258"/>
      <c r="V38" s="60" t="s">
        <v>37</v>
      </c>
      <c r="W38" s="57" t="s">
        <v>39</v>
      </c>
      <c r="X38" s="58">
        <v>2</v>
      </c>
      <c r="Y38" s="89"/>
      <c r="Z38" s="89"/>
    </row>
    <row r="39" spans="1:30" ht="13.5" customHeight="1">
      <c r="A39" s="142" t="s">
        <v>93</v>
      </c>
      <c r="B39" s="255"/>
      <c r="C39" s="52" t="s">
        <v>268</v>
      </c>
      <c r="D39" s="187"/>
      <c r="E39" s="83">
        <v>15</v>
      </c>
      <c r="F39" s="108"/>
      <c r="G39" s="109"/>
      <c r="H39" s="109"/>
      <c r="I39" s="108"/>
      <c r="J39" s="109"/>
      <c r="K39" s="109"/>
      <c r="L39" s="108" t="s">
        <v>260</v>
      </c>
      <c r="M39" s="197"/>
      <c r="N39" s="109">
        <v>10</v>
      </c>
      <c r="O39" s="108"/>
      <c r="P39" s="115"/>
      <c r="Q39" s="108"/>
      <c r="R39" s="108"/>
      <c r="S39" s="109"/>
      <c r="T39" s="109"/>
      <c r="U39" s="258"/>
      <c r="V39" s="56">
        <f>X37*5+X39*5</f>
        <v>22.5</v>
      </c>
      <c r="W39" s="57" t="s">
        <v>101</v>
      </c>
      <c r="X39" s="58">
        <v>2.5</v>
      </c>
      <c r="Y39" s="89"/>
      <c r="Z39" s="89"/>
    </row>
    <row r="40" spans="1:30" ht="13.5" customHeight="1">
      <c r="A40" s="260" t="s">
        <v>94</v>
      </c>
      <c r="B40" s="255"/>
      <c r="C40" s="52" t="s">
        <v>269</v>
      </c>
      <c r="D40" s="64"/>
      <c r="E40" s="83">
        <v>10</v>
      </c>
      <c r="F40" s="108"/>
      <c r="G40" s="109"/>
      <c r="H40" s="109"/>
      <c r="I40" s="108"/>
      <c r="J40" s="109"/>
      <c r="K40" s="109"/>
      <c r="L40" s="108" t="s">
        <v>323</v>
      </c>
      <c r="M40" s="197"/>
      <c r="N40" s="109">
        <v>10</v>
      </c>
      <c r="O40" s="108"/>
      <c r="P40" s="115"/>
      <c r="Q40" s="108"/>
      <c r="R40" s="108"/>
      <c r="S40" s="115"/>
      <c r="T40" s="109"/>
      <c r="U40" s="258"/>
      <c r="V40" s="60" t="s">
        <v>49</v>
      </c>
      <c r="W40" s="57" t="s">
        <v>68</v>
      </c>
      <c r="X40" s="58"/>
      <c r="Y40" s="89"/>
      <c r="Z40" s="89"/>
    </row>
    <row r="41" spans="1:30" ht="13.5" customHeight="1">
      <c r="A41" s="261"/>
      <c r="B41" s="256"/>
      <c r="C41" s="52" t="s">
        <v>270</v>
      </c>
      <c r="D41" s="64"/>
      <c r="E41" s="83">
        <v>5</v>
      </c>
      <c r="F41" s="108"/>
      <c r="G41" s="115"/>
      <c r="H41" s="109"/>
      <c r="I41" s="108"/>
      <c r="J41" s="193"/>
      <c r="K41" s="109"/>
      <c r="L41" s="118" t="s">
        <v>415</v>
      </c>
      <c r="M41" s="119"/>
      <c r="N41" s="116">
        <v>5</v>
      </c>
      <c r="O41" s="108"/>
      <c r="P41" s="115"/>
      <c r="Q41" s="108"/>
      <c r="R41" s="108"/>
      <c r="S41" s="115"/>
      <c r="T41" s="109"/>
      <c r="U41" s="258"/>
      <c r="V41" s="56">
        <f>X36*2+X37*7+X38</f>
        <v>26.6</v>
      </c>
      <c r="W41" s="68" t="s">
        <v>69</v>
      </c>
      <c r="X41" s="69"/>
      <c r="Y41" s="90"/>
      <c r="Z41" s="90"/>
    </row>
    <row r="42" spans="1:30" ht="13.5" customHeight="1">
      <c r="A42" s="144" t="s">
        <v>116</v>
      </c>
      <c r="B42" s="145"/>
      <c r="C42" s="108"/>
      <c r="D42" s="112"/>
      <c r="E42" s="111"/>
      <c r="F42" s="108"/>
      <c r="G42" s="115"/>
      <c r="H42" s="109"/>
      <c r="I42" s="108"/>
      <c r="J42" s="193"/>
      <c r="K42" s="109"/>
      <c r="L42" s="108"/>
      <c r="M42" s="193"/>
      <c r="N42" s="109"/>
      <c r="O42" s="108"/>
      <c r="P42" s="115"/>
      <c r="Q42" s="108"/>
      <c r="R42" s="108"/>
      <c r="S42" s="115"/>
      <c r="T42" s="109"/>
      <c r="U42" s="258"/>
      <c r="V42" s="60" t="s">
        <v>57</v>
      </c>
      <c r="W42" s="66"/>
      <c r="X42" s="58"/>
      <c r="Y42" s="91" t="s">
        <v>88</v>
      </c>
      <c r="Z42" s="91" t="s">
        <v>89</v>
      </c>
    </row>
    <row r="43" spans="1:30" ht="13.5" customHeight="1" thickBot="1">
      <c r="A43" s="157"/>
      <c r="B43" s="158"/>
      <c r="C43" s="162"/>
      <c r="D43" s="160"/>
      <c r="E43" s="181"/>
      <c r="F43" s="162"/>
      <c r="G43" s="159"/>
      <c r="H43" s="163"/>
      <c r="I43" s="162"/>
      <c r="J43" s="164"/>
      <c r="K43" s="162"/>
      <c r="L43" s="162"/>
      <c r="M43" s="164"/>
      <c r="N43" s="162"/>
      <c r="O43" s="162"/>
      <c r="P43" s="159"/>
      <c r="Q43" s="162"/>
      <c r="R43" s="162"/>
      <c r="S43" s="159"/>
      <c r="T43" s="163"/>
      <c r="U43" s="259"/>
      <c r="V43" s="101">
        <f>V37*4+V39*9+V41*4</f>
        <v>706.9</v>
      </c>
      <c r="W43" s="102"/>
      <c r="X43" s="103"/>
      <c r="Y43" s="94">
        <f>B43+E43+H43+K43+N43+Q43</f>
        <v>0</v>
      </c>
      <c r="Z43" s="94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13" zoomScaleNormal="100" workbookViewId="0">
      <selection activeCell="E30" sqref="E30"/>
    </sheetView>
  </sheetViews>
  <sheetFormatPr defaultColWidth="9" defaultRowHeight="13.5" customHeight="1"/>
  <cols>
    <col min="1" max="1" width="3.77734375" style="165" customWidth="1"/>
    <col min="2" max="2" width="0" style="166" hidden="1" customWidth="1"/>
    <col min="3" max="3" width="10.88671875" style="166" customWidth="1"/>
    <col min="4" max="4" width="3.77734375" style="167" customWidth="1"/>
    <col min="5" max="5" width="3.77734375" style="165" customWidth="1"/>
    <col min="6" max="6" width="10.88671875" style="166" customWidth="1"/>
    <col min="7" max="7" width="3.77734375" style="167" customWidth="1"/>
    <col min="8" max="8" width="3.77734375" style="165" customWidth="1"/>
    <col min="9" max="9" width="10.88671875" style="166" customWidth="1"/>
    <col min="10" max="10" width="3.77734375" style="167" customWidth="1"/>
    <col min="11" max="11" width="3.77734375" style="165" customWidth="1"/>
    <col min="12" max="12" width="10.88671875" style="166" customWidth="1"/>
    <col min="13" max="13" width="3.77734375" style="167" customWidth="1"/>
    <col min="14" max="14" width="3.77734375" style="165" customWidth="1"/>
    <col min="15" max="15" width="10.88671875" style="166" customWidth="1"/>
    <col min="16" max="16" width="3.77734375" style="167" customWidth="1"/>
    <col min="17" max="17" width="3.77734375" style="165" customWidth="1"/>
    <col min="18" max="18" width="10.88671875" style="166" customWidth="1"/>
    <col min="19" max="19" width="3.77734375" style="167" customWidth="1"/>
    <col min="20" max="20" width="3.77734375" style="165" customWidth="1"/>
    <col min="21" max="21" width="3.77734375" style="166" customWidth="1"/>
    <col min="22" max="22" width="8.33203125" style="106" customWidth="1"/>
    <col min="23" max="23" width="8.33203125" style="107" customWidth="1"/>
    <col min="24" max="24" width="4.109375" style="105" customWidth="1"/>
    <col min="25" max="25" width="6" style="27" hidden="1" customWidth="1"/>
    <col min="26" max="26" width="5.44140625" style="28" hidden="1" customWidth="1"/>
    <col min="27" max="27" width="7.77734375" style="27" hidden="1" customWidth="1"/>
    <col min="28" max="28" width="8" style="27" hidden="1" customWidth="1"/>
    <col min="29" max="29" width="7.88671875" style="27" hidden="1" customWidth="1"/>
    <col min="30" max="30" width="7.44140625" style="27" hidden="1" customWidth="1"/>
    <col min="31" max="16384" width="9" style="42"/>
  </cols>
  <sheetData>
    <row r="1" spans="1:30" s="27" customFormat="1" ht="18.75" customHeight="1">
      <c r="A1" s="253" t="s">
        <v>164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Z1" s="28"/>
    </row>
    <row r="2" spans="1:30" s="27" customFormat="1" ht="13.5" customHeight="1" thickBot="1">
      <c r="A2" s="128" t="s">
        <v>9</v>
      </c>
      <c r="B2" s="129"/>
      <c r="C2" s="130"/>
      <c r="D2" s="131"/>
      <c r="E2" s="131"/>
      <c r="F2" s="130"/>
      <c r="G2" s="131"/>
      <c r="H2" s="131"/>
      <c r="I2" s="130"/>
      <c r="J2" s="131"/>
      <c r="K2" s="131"/>
      <c r="L2" s="130"/>
      <c r="M2" s="131"/>
      <c r="N2" s="131"/>
      <c r="O2" s="130"/>
      <c r="P2" s="131"/>
      <c r="Q2" s="131"/>
      <c r="R2" s="132"/>
      <c r="S2" s="131"/>
      <c r="T2" s="131"/>
      <c r="U2" s="130"/>
      <c r="V2" s="33"/>
      <c r="W2" s="34"/>
      <c r="X2" s="31"/>
      <c r="Z2" s="28"/>
    </row>
    <row r="3" spans="1:30" ht="13.5" customHeight="1">
      <c r="A3" s="133" t="s">
        <v>10</v>
      </c>
      <c r="B3" s="134" t="s">
        <v>11</v>
      </c>
      <c r="C3" s="135" t="s">
        <v>12</v>
      </c>
      <c r="D3" s="136" t="s">
        <v>14</v>
      </c>
      <c r="E3" s="137" t="s">
        <v>15</v>
      </c>
      <c r="F3" s="135" t="s">
        <v>17</v>
      </c>
      <c r="G3" s="135" t="s">
        <v>14</v>
      </c>
      <c r="H3" s="135" t="s">
        <v>16</v>
      </c>
      <c r="I3" s="135" t="s">
        <v>18</v>
      </c>
      <c r="J3" s="135" t="s">
        <v>14</v>
      </c>
      <c r="K3" s="135" t="s">
        <v>16</v>
      </c>
      <c r="L3" s="135" t="s">
        <v>18</v>
      </c>
      <c r="M3" s="135" t="s">
        <v>13</v>
      </c>
      <c r="N3" s="135" t="s">
        <v>16</v>
      </c>
      <c r="O3" s="135" t="s">
        <v>97</v>
      </c>
      <c r="P3" s="135" t="s">
        <v>14</v>
      </c>
      <c r="Q3" s="135" t="s">
        <v>15</v>
      </c>
      <c r="R3" s="136" t="s">
        <v>20</v>
      </c>
      <c r="S3" s="135" t="s">
        <v>14</v>
      </c>
      <c r="T3" s="135" t="s">
        <v>16</v>
      </c>
      <c r="U3" s="135" t="s">
        <v>21</v>
      </c>
      <c r="V3" s="40" t="s">
        <v>22</v>
      </c>
      <c r="W3" s="37" t="s">
        <v>23</v>
      </c>
      <c r="X3" s="41" t="s">
        <v>24</v>
      </c>
      <c r="Y3" s="28"/>
    </row>
    <row r="4" spans="1:30" ht="13.5" customHeight="1">
      <c r="A4" s="138">
        <v>5</v>
      </c>
      <c r="B4" s="254"/>
      <c r="C4" s="139" t="str">
        <f>'5月菜單'!A29</f>
        <v>白飯</v>
      </c>
      <c r="D4" s="140" t="s">
        <v>418</v>
      </c>
      <c r="E4" s="141"/>
      <c r="F4" s="139" t="str">
        <f>'5月菜單'!A30</f>
        <v>筍干扣肉(醃)</v>
      </c>
      <c r="G4" s="139" t="s">
        <v>421</v>
      </c>
      <c r="H4" s="139"/>
      <c r="I4" s="139" t="str">
        <f>'5月菜單'!A31</f>
        <v>家常豆腐(豆)</v>
      </c>
      <c r="J4" s="127" t="s">
        <v>434</v>
      </c>
      <c r="K4" s="127"/>
      <c r="L4" s="139" t="str">
        <f>'5月菜單'!A32</f>
        <v>甘梅地瓜條(加)(炸)</v>
      </c>
      <c r="M4" s="127" t="s">
        <v>447</v>
      </c>
      <c r="N4" s="127"/>
      <c r="O4" s="139" t="str">
        <f>'5月菜單'!A33</f>
        <v>深色蔬菜</v>
      </c>
      <c r="P4" s="44" t="s">
        <v>432</v>
      </c>
      <c r="Q4" s="127"/>
      <c r="R4" s="139" t="str">
        <f>'5月菜單'!A34</f>
        <v>冬粉木耳湯</v>
      </c>
      <c r="S4" s="47" t="s">
        <v>421</v>
      </c>
      <c r="T4" s="127"/>
      <c r="U4" s="257" t="s">
        <v>25</v>
      </c>
      <c r="V4" s="48" t="s">
        <v>26</v>
      </c>
      <c r="W4" s="49" t="s">
        <v>28</v>
      </c>
      <c r="X4" s="50">
        <v>5.4</v>
      </c>
      <c r="AA4" s="27" t="s">
        <v>98</v>
      </c>
      <c r="AB4" s="27" t="s">
        <v>99</v>
      </c>
      <c r="AC4" s="27" t="s">
        <v>31</v>
      </c>
      <c r="AD4" s="27" t="s">
        <v>59</v>
      </c>
    </row>
    <row r="5" spans="1:30" ht="13.5" customHeight="1">
      <c r="A5" s="142" t="s">
        <v>33</v>
      </c>
      <c r="B5" s="255"/>
      <c r="C5" s="108" t="s">
        <v>248</v>
      </c>
      <c r="D5" s="110"/>
      <c r="E5" s="111">
        <v>100</v>
      </c>
      <c r="F5" s="108" t="s">
        <v>328</v>
      </c>
      <c r="G5" s="113"/>
      <c r="H5" s="109">
        <v>60</v>
      </c>
      <c r="I5" s="108" t="s">
        <v>473</v>
      </c>
      <c r="J5" s="109" t="s">
        <v>474</v>
      </c>
      <c r="K5" s="109">
        <v>30</v>
      </c>
      <c r="L5" s="108" t="s">
        <v>343</v>
      </c>
      <c r="M5" s="114" t="s">
        <v>345</v>
      </c>
      <c r="N5" s="109">
        <v>30</v>
      </c>
      <c r="O5" s="52" t="s">
        <v>330</v>
      </c>
      <c r="P5" s="52"/>
      <c r="Q5" s="52">
        <v>120</v>
      </c>
      <c r="R5" s="108" t="s">
        <v>287</v>
      </c>
      <c r="S5" s="109"/>
      <c r="T5" s="109">
        <v>5</v>
      </c>
      <c r="U5" s="258"/>
      <c r="V5" s="56">
        <f>X4*15+X6*5+10</f>
        <v>101.5</v>
      </c>
      <c r="W5" s="57" t="s">
        <v>61</v>
      </c>
      <c r="X5" s="58">
        <v>2</v>
      </c>
      <c r="Y5" s="28" t="s">
        <v>62</v>
      </c>
      <c r="Z5" s="28">
        <v>6</v>
      </c>
      <c r="AA5" s="28">
        <f>Z5*2</f>
        <v>12</v>
      </c>
      <c r="AB5" s="28"/>
      <c r="AC5" s="28">
        <f>Z5*15</f>
        <v>90</v>
      </c>
      <c r="AD5" s="28">
        <f>AA5*4+AC5*4</f>
        <v>408</v>
      </c>
    </row>
    <row r="6" spans="1:30" ht="13.5" customHeight="1">
      <c r="A6" s="142">
        <v>16</v>
      </c>
      <c r="B6" s="255"/>
      <c r="C6" s="108"/>
      <c r="D6" s="109"/>
      <c r="E6" s="109"/>
      <c r="F6" s="108" t="s">
        <v>352</v>
      </c>
      <c r="G6" s="114" t="s">
        <v>306</v>
      </c>
      <c r="H6" s="109">
        <v>30</v>
      </c>
      <c r="I6" s="108" t="s">
        <v>475</v>
      </c>
      <c r="J6" s="115"/>
      <c r="K6" s="109">
        <v>10</v>
      </c>
      <c r="L6" s="108"/>
      <c r="M6" s="120"/>
      <c r="N6" s="109"/>
      <c r="O6" s="108"/>
      <c r="P6" s="108"/>
      <c r="Q6" s="108"/>
      <c r="R6" s="108" t="s">
        <v>288</v>
      </c>
      <c r="S6" s="109"/>
      <c r="T6" s="109">
        <v>5</v>
      </c>
      <c r="U6" s="258"/>
      <c r="V6" s="60" t="s">
        <v>37</v>
      </c>
      <c r="W6" s="57" t="s">
        <v>63</v>
      </c>
      <c r="X6" s="58">
        <v>2.1</v>
      </c>
      <c r="Y6" s="61" t="s">
        <v>41</v>
      </c>
      <c r="Z6" s="28">
        <v>2</v>
      </c>
      <c r="AA6" s="62">
        <f>Z6*7</f>
        <v>14</v>
      </c>
      <c r="AB6" s="28">
        <f>Z6*5</f>
        <v>10</v>
      </c>
      <c r="AC6" s="28" t="s">
        <v>43</v>
      </c>
      <c r="AD6" s="63">
        <f>AA6*4+AB6*9</f>
        <v>146</v>
      </c>
    </row>
    <row r="7" spans="1:30" ht="13.5" customHeight="1">
      <c r="A7" s="142" t="s">
        <v>44</v>
      </c>
      <c r="B7" s="255"/>
      <c r="C7" s="115"/>
      <c r="D7" s="110"/>
      <c r="E7" s="143"/>
      <c r="F7" s="117" t="s">
        <v>354</v>
      </c>
      <c r="G7" s="109"/>
      <c r="H7" s="182">
        <v>1</v>
      </c>
      <c r="I7" s="108" t="s">
        <v>476</v>
      </c>
      <c r="J7" s="109"/>
      <c r="K7" s="109">
        <v>10</v>
      </c>
      <c r="L7" s="108"/>
      <c r="M7" s="119"/>
      <c r="N7" s="116"/>
      <c r="O7" s="108"/>
      <c r="P7" s="115"/>
      <c r="Q7" s="108"/>
      <c r="R7" s="108"/>
      <c r="S7" s="115"/>
      <c r="T7" s="109"/>
      <c r="U7" s="258"/>
      <c r="V7" s="56">
        <f>X5*5+X7*5</f>
        <v>24</v>
      </c>
      <c r="W7" s="57" t="s">
        <v>46</v>
      </c>
      <c r="X7" s="58">
        <v>2.8</v>
      </c>
      <c r="Y7" s="27" t="s">
        <v>47</v>
      </c>
      <c r="Z7" s="28">
        <v>1.8</v>
      </c>
      <c r="AA7" s="28">
        <f>Z7*1</f>
        <v>1.8</v>
      </c>
      <c r="AB7" s="28" t="s">
        <v>43</v>
      </c>
      <c r="AC7" s="28">
        <f>Z7*5</f>
        <v>9</v>
      </c>
      <c r="AD7" s="28">
        <f>AA7*4+AC7*4</f>
        <v>43.2</v>
      </c>
    </row>
    <row r="8" spans="1:30" ht="13.5" customHeight="1">
      <c r="A8" s="260" t="s">
        <v>117</v>
      </c>
      <c r="B8" s="255"/>
      <c r="C8" s="115"/>
      <c r="D8" s="112"/>
      <c r="E8" s="143"/>
      <c r="F8" s="52"/>
      <c r="G8" s="59"/>
      <c r="H8" s="55"/>
      <c r="I8" s="108" t="s">
        <v>477</v>
      </c>
      <c r="J8" s="114"/>
      <c r="K8" s="109">
        <v>5</v>
      </c>
      <c r="L8" s="108"/>
      <c r="M8" s="120"/>
      <c r="N8" s="109"/>
      <c r="O8" s="108"/>
      <c r="P8" s="115"/>
      <c r="Q8" s="108"/>
      <c r="R8" s="108"/>
      <c r="S8" s="115"/>
      <c r="T8" s="109"/>
      <c r="U8" s="258"/>
      <c r="V8" s="60" t="s">
        <v>49</v>
      </c>
      <c r="W8" s="57" t="s">
        <v>50</v>
      </c>
      <c r="X8" s="58"/>
      <c r="Y8" s="27" t="s">
        <v>51</v>
      </c>
      <c r="Z8" s="28">
        <v>2.5</v>
      </c>
      <c r="AA8" s="28"/>
      <c r="AB8" s="28">
        <f>Z8*5</f>
        <v>12.5</v>
      </c>
      <c r="AC8" s="28" t="s">
        <v>43</v>
      </c>
      <c r="AD8" s="28">
        <f>AB8*9</f>
        <v>112.5</v>
      </c>
    </row>
    <row r="9" spans="1:30" ht="13.5" customHeight="1">
      <c r="A9" s="261"/>
      <c r="B9" s="256"/>
      <c r="C9" s="115"/>
      <c r="D9" s="112"/>
      <c r="E9" s="143"/>
      <c r="F9" s="108"/>
      <c r="G9" s="115"/>
      <c r="H9" s="109"/>
      <c r="I9" s="108" t="s">
        <v>302</v>
      </c>
      <c r="J9" s="119"/>
      <c r="K9" s="116">
        <v>5</v>
      </c>
      <c r="L9" s="118"/>
      <c r="M9" s="119"/>
      <c r="N9" s="116"/>
      <c r="O9" s="108"/>
      <c r="P9" s="115"/>
      <c r="Q9" s="108"/>
      <c r="R9" s="108"/>
      <c r="S9" s="115"/>
      <c r="T9" s="109"/>
      <c r="U9" s="258"/>
      <c r="V9" s="56">
        <f>X4*2+X5*7+X6</f>
        <v>26.900000000000002</v>
      </c>
      <c r="W9" s="68" t="s">
        <v>69</v>
      </c>
      <c r="X9" s="69"/>
      <c r="Y9" s="27" t="s">
        <v>54</v>
      </c>
      <c r="Z9" s="28">
        <v>1</v>
      </c>
      <c r="AC9" s="27">
        <f>Z9*15</f>
        <v>15</v>
      </c>
    </row>
    <row r="10" spans="1:30" ht="13.5" customHeight="1">
      <c r="A10" s="144" t="s">
        <v>56</v>
      </c>
      <c r="B10" s="145"/>
      <c r="C10" s="115"/>
      <c r="D10" s="112"/>
      <c r="E10" s="143"/>
      <c r="F10" s="108"/>
      <c r="G10" s="115"/>
      <c r="H10" s="109"/>
      <c r="I10" s="108"/>
      <c r="J10" s="115"/>
      <c r="K10" s="109"/>
      <c r="L10" s="108"/>
      <c r="M10" s="193"/>
      <c r="N10" s="108"/>
      <c r="O10" s="108"/>
      <c r="P10" s="115"/>
      <c r="Q10" s="108"/>
      <c r="R10" s="108"/>
      <c r="S10" s="115"/>
      <c r="T10" s="109"/>
      <c r="U10" s="258"/>
      <c r="V10" s="60" t="s">
        <v>57</v>
      </c>
      <c r="W10" s="66"/>
      <c r="X10" s="58"/>
      <c r="AA10" s="27">
        <f>SUM(AA5:AA9)</f>
        <v>27.8</v>
      </c>
      <c r="AB10" s="27">
        <f>SUM(AB5:AB9)</f>
        <v>22.5</v>
      </c>
      <c r="AC10" s="27">
        <f>SUM(AC5:AC9)</f>
        <v>114</v>
      </c>
      <c r="AD10" s="27">
        <f>AA10*4+AB10*9+AC10*4</f>
        <v>769.7</v>
      </c>
    </row>
    <row r="11" spans="1:30" ht="13.5" customHeight="1">
      <c r="A11" s="146"/>
      <c r="B11" s="147"/>
      <c r="C11" s="115"/>
      <c r="D11" s="112"/>
      <c r="E11" s="143"/>
      <c r="F11" s="148"/>
      <c r="G11" s="149"/>
      <c r="H11" s="150"/>
      <c r="I11" s="148"/>
      <c r="J11" s="151"/>
      <c r="K11" s="148"/>
      <c r="L11" s="148"/>
      <c r="M11" s="151"/>
      <c r="N11" s="148"/>
      <c r="O11" s="148"/>
      <c r="P11" s="149"/>
      <c r="Q11" s="148"/>
      <c r="R11" s="148"/>
      <c r="S11" s="149"/>
      <c r="T11" s="150"/>
      <c r="U11" s="263"/>
      <c r="V11" s="78">
        <f>V5*4+V7*9+V9*4</f>
        <v>729.6</v>
      </c>
      <c r="W11" s="79"/>
      <c r="X11" s="80"/>
      <c r="AA11" s="81">
        <f>AA10*4/AD10</f>
        <v>0.14447187215798363</v>
      </c>
      <c r="AB11" s="81">
        <f>AB10*9/AD10</f>
        <v>0.26308951539560865</v>
      </c>
      <c r="AC11" s="81">
        <f>AC10*4/AD10</f>
        <v>0.59243861244640761</v>
      </c>
    </row>
    <row r="12" spans="1:30" ht="13.5" customHeight="1">
      <c r="A12" s="142">
        <v>5</v>
      </c>
      <c r="B12" s="256"/>
      <c r="C12" s="139" t="str">
        <f>'5月菜單'!E29</f>
        <v>洋薏仁飯</v>
      </c>
      <c r="D12" s="140" t="s">
        <v>418</v>
      </c>
      <c r="E12" s="139"/>
      <c r="F12" s="139" t="str">
        <f>'5月菜單'!E30</f>
        <v>春川炒雞</v>
      </c>
      <c r="G12" s="127" t="s">
        <v>421</v>
      </c>
      <c r="H12" s="127"/>
      <c r="I12" s="139" t="str">
        <f>'5月菜單'!E31</f>
        <v>起司咖哩</v>
      </c>
      <c r="J12" s="127" t="s">
        <v>448</v>
      </c>
      <c r="K12" s="127"/>
      <c r="L12" s="139" t="str">
        <f>'5月菜單'!E32</f>
        <v>紅油抄手(冷)</v>
      </c>
      <c r="M12" s="152" t="s">
        <v>416</v>
      </c>
      <c r="N12" s="127"/>
      <c r="O12" s="139" t="str">
        <f>'5月菜單'!E33</f>
        <v>深色蔬菜</v>
      </c>
      <c r="P12" s="44" t="s">
        <v>432</v>
      </c>
      <c r="Q12" s="127"/>
      <c r="R12" s="139" t="str">
        <f>'5月菜單'!E34</f>
        <v>玉米蛋花湯</v>
      </c>
      <c r="S12" s="47" t="s">
        <v>421</v>
      </c>
      <c r="T12" s="127"/>
      <c r="U12" s="257" t="s">
        <v>70</v>
      </c>
      <c r="V12" s="48" t="s">
        <v>26</v>
      </c>
      <c r="W12" s="49" t="s">
        <v>80</v>
      </c>
      <c r="X12" s="50">
        <v>5.2</v>
      </c>
      <c r="AA12" s="27" t="s">
        <v>98</v>
      </c>
      <c r="AB12" s="27" t="s">
        <v>99</v>
      </c>
      <c r="AC12" s="27" t="s">
        <v>31</v>
      </c>
      <c r="AD12" s="27" t="s">
        <v>59</v>
      </c>
    </row>
    <row r="13" spans="1:30" ht="13.5" customHeight="1">
      <c r="A13" s="142" t="s">
        <v>60</v>
      </c>
      <c r="B13" s="262"/>
      <c r="C13" s="108" t="s">
        <v>277</v>
      </c>
      <c r="D13" s="114"/>
      <c r="E13" s="109">
        <v>35</v>
      </c>
      <c r="F13" s="108" t="s">
        <v>349</v>
      </c>
      <c r="G13" s="109"/>
      <c r="H13" s="109">
        <v>60</v>
      </c>
      <c r="I13" s="108" t="s">
        <v>366</v>
      </c>
      <c r="J13" s="109"/>
      <c r="K13" s="109">
        <v>30</v>
      </c>
      <c r="L13" s="108" t="s">
        <v>344</v>
      </c>
      <c r="M13" s="109" t="s">
        <v>505</v>
      </c>
      <c r="N13" s="109">
        <v>30</v>
      </c>
      <c r="O13" s="52" t="s">
        <v>330</v>
      </c>
      <c r="P13" s="52"/>
      <c r="Q13" s="52">
        <v>140</v>
      </c>
      <c r="R13" s="108" t="s">
        <v>289</v>
      </c>
      <c r="S13" s="114"/>
      <c r="T13" s="109">
        <v>5</v>
      </c>
      <c r="U13" s="258"/>
      <c r="V13" s="56">
        <f>X12*15+X14*5+10</f>
        <v>98</v>
      </c>
      <c r="W13" s="57" t="s">
        <v>61</v>
      </c>
      <c r="X13" s="58">
        <v>2.1</v>
      </c>
      <c r="Y13" s="28" t="s">
        <v>62</v>
      </c>
      <c r="Z13" s="28">
        <v>6.2</v>
      </c>
      <c r="AA13" s="28">
        <f>Z13*2</f>
        <v>12.4</v>
      </c>
      <c r="AB13" s="28"/>
      <c r="AC13" s="28">
        <f>Z13*15</f>
        <v>93</v>
      </c>
      <c r="AD13" s="28">
        <f>AA13*4+AC13*4</f>
        <v>421.6</v>
      </c>
    </row>
    <row r="14" spans="1:30" ht="13.5" customHeight="1">
      <c r="A14" s="142">
        <v>17</v>
      </c>
      <c r="B14" s="262"/>
      <c r="C14" s="108" t="s">
        <v>278</v>
      </c>
      <c r="D14" s="114"/>
      <c r="E14" s="109">
        <v>70</v>
      </c>
      <c r="F14" s="108" t="s">
        <v>265</v>
      </c>
      <c r="G14" s="109"/>
      <c r="H14" s="109">
        <v>15</v>
      </c>
      <c r="I14" s="108" t="s">
        <v>260</v>
      </c>
      <c r="J14" s="115"/>
      <c r="K14" s="109">
        <v>15</v>
      </c>
      <c r="L14" s="108"/>
      <c r="M14" s="115"/>
      <c r="N14" s="109"/>
      <c r="O14" s="108"/>
      <c r="P14" s="108"/>
      <c r="Q14" s="108"/>
      <c r="R14" s="108" t="s">
        <v>290</v>
      </c>
      <c r="S14" s="114"/>
      <c r="T14" s="109">
        <v>5</v>
      </c>
      <c r="U14" s="258"/>
      <c r="V14" s="60" t="s">
        <v>37</v>
      </c>
      <c r="W14" s="57" t="s">
        <v>39</v>
      </c>
      <c r="X14" s="58">
        <v>2</v>
      </c>
      <c r="Y14" s="61" t="s">
        <v>41</v>
      </c>
      <c r="Z14" s="28">
        <v>2</v>
      </c>
      <c r="AA14" s="62">
        <f>Z14*7</f>
        <v>14</v>
      </c>
      <c r="AB14" s="28">
        <f>Z14*5</f>
        <v>10</v>
      </c>
      <c r="AC14" s="28" t="s">
        <v>43</v>
      </c>
      <c r="AD14" s="63">
        <f>AA14*4+AB14*9</f>
        <v>146</v>
      </c>
    </row>
    <row r="15" spans="1:30" ht="13.5" customHeight="1">
      <c r="A15" s="142" t="s">
        <v>64</v>
      </c>
      <c r="B15" s="262"/>
      <c r="C15" s="115"/>
      <c r="D15" s="112"/>
      <c r="E15" s="143"/>
      <c r="F15" s="108" t="s">
        <v>260</v>
      </c>
      <c r="G15" s="109"/>
      <c r="H15" s="109">
        <v>15</v>
      </c>
      <c r="I15" s="108" t="s">
        <v>272</v>
      </c>
      <c r="J15" s="109"/>
      <c r="K15" s="109">
        <v>10</v>
      </c>
      <c r="L15" s="108"/>
      <c r="M15" s="109"/>
      <c r="N15" s="109"/>
      <c r="O15" s="108"/>
      <c r="P15" s="115"/>
      <c r="Q15" s="108"/>
      <c r="R15" s="108" t="s">
        <v>501</v>
      </c>
      <c r="S15" s="120"/>
      <c r="T15" s="109">
        <v>5</v>
      </c>
      <c r="U15" s="258"/>
      <c r="V15" s="56">
        <f>X13*5+X15*5</f>
        <v>23</v>
      </c>
      <c r="W15" s="57" t="s">
        <v>101</v>
      </c>
      <c r="X15" s="58">
        <v>2.5</v>
      </c>
      <c r="Y15" s="27" t="s">
        <v>47</v>
      </c>
      <c r="Z15" s="28">
        <v>1.6</v>
      </c>
      <c r="AA15" s="28">
        <f>Z15*1</f>
        <v>1.6</v>
      </c>
      <c r="AB15" s="28" t="s">
        <v>75</v>
      </c>
      <c r="AC15" s="28">
        <f>Z15*5</f>
        <v>8</v>
      </c>
      <c r="AD15" s="28">
        <f>AA15*4+AC15*4</f>
        <v>38.4</v>
      </c>
    </row>
    <row r="16" spans="1:30" ht="13.5" customHeight="1">
      <c r="A16" s="260" t="s">
        <v>66</v>
      </c>
      <c r="B16" s="262"/>
      <c r="C16" s="115"/>
      <c r="D16" s="112"/>
      <c r="E16" s="143"/>
      <c r="F16" s="108"/>
      <c r="G16" s="115"/>
      <c r="H16" s="109"/>
      <c r="I16" s="108" t="s">
        <v>264</v>
      </c>
      <c r="J16" s="114"/>
      <c r="K16" s="109">
        <v>15</v>
      </c>
      <c r="L16" s="108"/>
      <c r="M16" s="114"/>
      <c r="N16" s="109"/>
      <c r="O16" s="108"/>
      <c r="P16" s="115"/>
      <c r="Q16" s="108"/>
      <c r="R16" s="108" t="s">
        <v>502</v>
      </c>
      <c r="S16" s="109"/>
      <c r="T16" s="109">
        <v>5</v>
      </c>
      <c r="U16" s="258"/>
      <c r="V16" s="60" t="s">
        <v>49</v>
      </c>
      <c r="W16" s="57" t="s">
        <v>68</v>
      </c>
      <c r="X16" s="58"/>
      <c r="Y16" s="27" t="s">
        <v>51</v>
      </c>
      <c r="Z16" s="28">
        <v>2.5</v>
      </c>
      <c r="AA16" s="28"/>
      <c r="AB16" s="28">
        <f>Z16*5</f>
        <v>12.5</v>
      </c>
      <c r="AC16" s="28" t="s">
        <v>43</v>
      </c>
      <c r="AD16" s="28">
        <f>AB16*9</f>
        <v>112.5</v>
      </c>
    </row>
    <row r="17" spans="1:30" ht="13.5" customHeight="1">
      <c r="A17" s="260"/>
      <c r="B17" s="262"/>
      <c r="C17" s="115"/>
      <c r="D17" s="112"/>
      <c r="E17" s="143"/>
      <c r="F17" s="108"/>
      <c r="G17" s="115"/>
      <c r="H17" s="109"/>
      <c r="I17" s="118" t="s">
        <v>396</v>
      </c>
      <c r="J17" s="119"/>
      <c r="K17" s="116">
        <v>5</v>
      </c>
      <c r="L17" s="118"/>
      <c r="M17" s="119"/>
      <c r="N17" s="116"/>
      <c r="O17" s="108"/>
      <c r="P17" s="115"/>
      <c r="Q17" s="108"/>
      <c r="R17" s="108"/>
      <c r="S17" s="114"/>
      <c r="T17" s="109"/>
      <c r="U17" s="258"/>
      <c r="V17" s="56">
        <f>X12*2+X13*7+X14</f>
        <v>27.1</v>
      </c>
      <c r="W17" s="68" t="s">
        <v>53</v>
      </c>
      <c r="X17" s="69"/>
      <c r="Y17" s="27" t="s">
        <v>54</v>
      </c>
      <c r="Z17" s="28">
        <v>1</v>
      </c>
      <c r="AC17" s="27">
        <f>Z17*15</f>
        <v>15</v>
      </c>
    </row>
    <row r="18" spans="1:30" ht="13.5" customHeight="1">
      <c r="A18" s="144" t="s">
        <v>56</v>
      </c>
      <c r="B18" s="145"/>
      <c r="C18" s="115"/>
      <c r="D18" s="112"/>
      <c r="E18" s="143"/>
      <c r="F18" s="108"/>
      <c r="G18" s="115"/>
      <c r="H18" s="109"/>
      <c r="I18" s="108" t="s">
        <v>271</v>
      </c>
      <c r="J18" s="115"/>
      <c r="K18" s="109">
        <v>5</v>
      </c>
      <c r="L18" s="108"/>
      <c r="M18" s="109"/>
      <c r="N18" s="109"/>
      <c r="O18" s="108"/>
      <c r="P18" s="115"/>
      <c r="Q18" s="108"/>
      <c r="R18" s="108"/>
      <c r="S18" s="115"/>
      <c r="T18" s="109"/>
      <c r="U18" s="258"/>
      <c r="V18" s="60" t="s">
        <v>57</v>
      </c>
      <c r="W18" s="66"/>
      <c r="X18" s="58"/>
      <c r="AA18" s="27">
        <f>SUM(AA13:AA17)</f>
        <v>28</v>
      </c>
      <c r="AB18" s="27">
        <f>SUM(AB13:AB17)</f>
        <v>22.5</v>
      </c>
      <c r="AC18" s="27">
        <f>SUM(AC13:AC17)</f>
        <v>116</v>
      </c>
      <c r="AD18" s="27">
        <f>AA18*4+AB18*9+AC18*4</f>
        <v>778.5</v>
      </c>
    </row>
    <row r="19" spans="1:30" ht="13.5" customHeight="1" thickBot="1">
      <c r="A19" s="153"/>
      <c r="B19" s="154"/>
      <c r="C19" s="115"/>
      <c r="D19" s="112"/>
      <c r="E19" s="143"/>
      <c r="F19" s="148"/>
      <c r="G19" s="149"/>
      <c r="H19" s="150"/>
      <c r="I19" s="148"/>
      <c r="J19" s="151"/>
      <c r="K19" s="148"/>
      <c r="L19" s="148"/>
      <c r="M19" s="151"/>
      <c r="N19" s="148"/>
      <c r="O19" s="148"/>
      <c r="P19" s="149"/>
      <c r="Q19" s="148"/>
      <c r="R19" s="148"/>
      <c r="S19" s="149"/>
      <c r="T19" s="150"/>
      <c r="U19" s="263"/>
      <c r="V19" s="78">
        <f>V13*4+V15*9+V17*4</f>
        <v>707.4</v>
      </c>
      <c r="W19" s="79"/>
      <c r="X19" s="80"/>
      <c r="AA19" s="81">
        <f>AA18*4/AD18</f>
        <v>0.14386640976236351</v>
      </c>
      <c r="AB19" s="81">
        <f>AB18*9/AD18</f>
        <v>0.26011560693641617</v>
      </c>
      <c r="AC19" s="81">
        <f>AC18*4/AD18</f>
        <v>0.59601798330122024</v>
      </c>
    </row>
    <row r="20" spans="1:30" ht="13.5" customHeight="1">
      <c r="A20" s="138">
        <v>5</v>
      </c>
      <c r="B20" s="262"/>
      <c r="C20" s="139" t="str">
        <f>'5月菜單'!I29</f>
        <v>白飯</v>
      </c>
      <c r="D20" s="140" t="s">
        <v>418</v>
      </c>
      <c r="E20" s="141"/>
      <c r="F20" s="139" t="str">
        <f>'5月菜單'!I30</f>
        <v>銀蘿肉腩</v>
      </c>
      <c r="G20" s="127" t="s">
        <v>421</v>
      </c>
      <c r="H20" s="127"/>
      <c r="I20" s="139" t="str">
        <f>'5月菜單'!I31</f>
        <v>洋蔥炒蛋</v>
      </c>
      <c r="J20" s="152" t="s">
        <v>480</v>
      </c>
      <c r="K20" s="127"/>
      <c r="L20" s="139" t="str">
        <f>'5月菜單'!I32</f>
        <v>玉米豆干肉末(豆)</v>
      </c>
      <c r="M20" s="152" t="s">
        <v>419</v>
      </c>
      <c r="N20" s="127"/>
      <c r="O20" s="139" t="str">
        <f>'5月菜單'!I33</f>
        <v>深色蔬菜</v>
      </c>
      <c r="P20" s="44" t="s">
        <v>432</v>
      </c>
      <c r="Q20" s="127"/>
      <c r="R20" s="139" t="str">
        <f>'5月菜單'!I34</f>
        <v>筍子雞湯</v>
      </c>
      <c r="S20" s="47" t="s">
        <v>421</v>
      </c>
      <c r="T20" s="127"/>
      <c r="U20" s="257" t="s">
        <v>70</v>
      </c>
      <c r="V20" s="48" t="s">
        <v>26</v>
      </c>
      <c r="W20" s="49" t="s">
        <v>28</v>
      </c>
      <c r="X20" s="50">
        <v>5.0999999999999996</v>
      </c>
      <c r="AA20" s="27" t="s">
        <v>98</v>
      </c>
      <c r="AB20" s="27" t="s">
        <v>99</v>
      </c>
      <c r="AC20" s="27" t="s">
        <v>118</v>
      </c>
      <c r="AD20" s="27" t="s">
        <v>59</v>
      </c>
    </row>
    <row r="21" spans="1:30" ht="13.5" customHeight="1">
      <c r="A21" s="142" t="s">
        <v>119</v>
      </c>
      <c r="B21" s="262"/>
      <c r="C21" s="108" t="s">
        <v>246</v>
      </c>
      <c r="D21" s="110"/>
      <c r="E21" s="111">
        <v>100</v>
      </c>
      <c r="F21" s="108" t="s">
        <v>271</v>
      </c>
      <c r="G21" s="109"/>
      <c r="H21" s="109">
        <v>60</v>
      </c>
      <c r="I21" s="108" t="s">
        <v>478</v>
      </c>
      <c r="J21" s="114"/>
      <c r="K21" s="109">
        <v>30</v>
      </c>
      <c r="L21" s="108" t="s">
        <v>272</v>
      </c>
      <c r="M21" s="114"/>
      <c r="N21" s="109">
        <v>15</v>
      </c>
      <c r="O21" s="52" t="s">
        <v>330</v>
      </c>
      <c r="P21" s="52"/>
      <c r="Q21" s="52">
        <v>120</v>
      </c>
      <c r="R21" s="121" t="s">
        <v>360</v>
      </c>
      <c r="S21" s="114"/>
      <c r="T21" s="109">
        <v>10</v>
      </c>
      <c r="U21" s="258"/>
      <c r="V21" s="56">
        <f>X20*15+X22*5+10</f>
        <v>96.5</v>
      </c>
      <c r="W21" s="57" t="s">
        <v>61</v>
      </c>
      <c r="X21" s="58">
        <v>2.8</v>
      </c>
      <c r="Y21" s="28" t="s">
        <v>36</v>
      </c>
      <c r="Z21" s="28">
        <v>6.2</v>
      </c>
      <c r="AA21" s="28">
        <f>Z21*2</f>
        <v>12.4</v>
      </c>
      <c r="AB21" s="28"/>
      <c r="AC21" s="28">
        <f>Z21*15</f>
        <v>93</v>
      </c>
      <c r="AD21" s="28">
        <f>AA21*4+AC21*4</f>
        <v>421.6</v>
      </c>
    </row>
    <row r="22" spans="1:30" ht="13.5" customHeight="1">
      <c r="A22" s="142">
        <v>18</v>
      </c>
      <c r="B22" s="262"/>
      <c r="C22" s="108"/>
      <c r="D22" s="109"/>
      <c r="E22" s="109"/>
      <c r="F22" s="108" t="s">
        <v>408</v>
      </c>
      <c r="G22" s="109"/>
      <c r="H22" s="109">
        <v>20</v>
      </c>
      <c r="I22" s="108" t="s">
        <v>471</v>
      </c>
      <c r="J22" s="120"/>
      <c r="K22" s="109">
        <v>20</v>
      </c>
      <c r="L22" s="108" t="s">
        <v>369</v>
      </c>
      <c r="M22" s="114" t="s">
        <v>308</v>
      </c>
      <c r="N22" s="109">
        <v>20</v>
      </c>
      <c r="O22" s="108"/>
      <c r="P22" s="108"/>
      <c r="Q22" s="108"/>
      <c r="R22" s="108" t="s">
        <v>535</v>
      </c>
      <c r="S22" s="114"/>
      <c r="T22" s="109">
        <v>10</v>
      </c>
      <c r="U22" s="258"/>
      <c r="V22" s="60" t="s">
        <v>37</v>
      </c>
      <c r="W22" s="57" t="s">
        <v>120</v>
      </c>
      <c r="X22" s="58">
        <v>2</v>
      </c>
      <c r="Y22" s="61" t="s">
        <v>41</v>
      </c>
      <c r="Z22" s="28">
        <v>2.2000000000000002</v>
      </c>
      <c r="AA22" s="62">
        <f>Z22*7</f>
        <v>15.400000000000002</v>
      </c>
      <c r="AB22" s="28">
        <f>Z22*5</f>
        <v>11</v>
      </c>
      <c r="AC22" s="28" t="s">
        <v>43</v>
      </c>
      <c r="AD22" s="63">
        <f>AA22*4+AB22*9</f>
        <v>160.60000000000002</v>
      </c>
    </row>
    <row r="23" spans="1:30" ht="13.5" customHeight="1">
      <c r="A23" s="142" t="s">
        <v>44</v>
      </c>
      <c r="B23" s="262"/>
      <c r="C23" s="108"/>
      <c r="D23" s="112"/>
      <c r="E23" s="111"/>
      <c r="F23" s="108" t="s">
        <v>317</v>
      </c>
      <c r="G23" s="112"/>
      <c r="H23" s="111">
        <v>20</v>
      </c>
      <c r="I23" s="108" t="s">
        <v>479</v>
      </c>
      <c r="J23" s="114"/>
      <c r="K23" s="109">
        <v>20</v>
      </c>
      <c r="L23" s="108" t="s">
        <v>382</v>
      </c>
      <c r="M23" s="120"/>
      <c r="N23" s="109">
        <v>15</v>
      </c>
      <c r="O23" s="108"/>
      <c r="P23" s="115"/>
      <c r="Q23" s="108"/>
      <c r="R23" s="108"/>
      <c r="S23" s="109"/>
      <c r="T23" s="109"/>
      <c r="U23" s="258"/>
      <c r="V23" s="56">
        <f>X21*5+X23*5</f>
        <v>26.5</v>
      </c>
      <c r="W23" s="57" t="s">
        <v>46</v>
      </c>
      <c r="X23" s="58">
        <v>2.5</v>
      </c>
      <c r="Y23" s="27" t="s">
        <v>47</v>
      </c>
      <c r="Z23" s="28">
        <v>1.6</v>
      </c>
      <c r="AA23" s="28">
        <f>Z23*1</f>
        <v>1.6</v>
      </c>
      <c r="AB23" s="28" t="s">
        <v>43</v>
      </c>
      <c r="AC23" s="28">
        <f>Z23*5</f>
        <v>8</v>
      </c>
      <c r="AD23" s="28">
        <f>AA23*4+AC23*4</f>
        <v>38.4</v>
      </c>
    </row>
    <row r="24" spans="1:30" ht="13.5" customHeight="1">
      <c r="A24" s="260" t="s">
        <v>121</v>
      </c>
      <c r="B24" s="262"/>
      <c r="C24" s="108"/>
      <c r="D24" s="112"/>
      <c r="E24" s="111"/>
      <c r="F24" s="108" t="s">
        <v>409</v>
      </c>
      <c r="G24" s="115"/>
      <c r="H24" s="109">
        <v>20</v>
      </c>
      <c r="I24" s="108"/>
      <c r="J24" s="120"/>
      <c r="K24" s="109"/>
      <c r="L24" s="108" t="s">
        <v>260</v>
      </c>
      <c r="M24" s="197"/>
      <c r="N24" s="109">
        <v>5</v>
      </c>
      <c r="O24" s="108"/>
      <c r="P24" s="115"/>
      <c r="Q24" s="108"/>
      <c r="R24" s="108"/>
      <c r="S24" s="109"/>
      <c r="T24" s="109"/>
      <c r="U24" s="258"/>
      <c r="V24" s="60" t="s">
        <v>49</v>
      </c>
      <c r="W24" s="57" t="s">
        <v>68</v>
      </c>
      <c r="X24" s="58"/>
      <c r="Y24" s="27" t="s">
        <v>51</v>
      </c>
      <c r="Z24" s="28">
        <v>2.5</v>
      </c>
      <c r="AA24" s="28"/>
      <c r="AB24" s="28">
        <f>Z24*5</f>
        <v>12.5</v>
      </c>
      <c r="AC24" s="28" t="s">
        <v>75</v>
      </c>
      <c r="AD24" s="28">
        <f>AB24*9</f>
        <v>112.5</v>
      </c>
    </row>
    <row r="25" spans="1:30" ht="13.5" customHeight="1">
      <c r="A25" s="260"/>
      <c r="B25" s="262"/>
      <c r="C25" s="108"/>
      <c r="D25" s="112"/>
      <c r="E25" s="111"/>
      <c r="F25" s="108"/>
      <c r="G25" s="115"/>
      <c r="H25" s="109"/>
      <c r="I25" s="118"/>
      <c r="J25" s="119"/>
      <c r="K25" s="116"/>
      <c r="L25" s="118"/>
      <c r="M25" s="119"/>
      <c r="N25" s="116"/>
      <c r="O25" s="108"/>
      <c r="P25" s="115"/>
      <c r="Q25" s="108"/>
      <c r="R25" s="108"/>
      <c r="S25" s="114"/>
      <c r="T25" s="109"/>
      <c r="U25" s="258"/>
      <c r="V25" s="56">
        <f>X20*2+X21*7+X22</f>
        <v>31.799999999999997</v>
      </c>
      <c r="W25" s="68" t="s">
        <v>53</v>
      </c>
      <c r="X25" s="69"/>
      <c r="Y25" s="27" t="s">
        <v>78</v>
      </c>
      <c r="AC25" s="27">
        <f>Z25*15</f>
        <v>0</v>
      </c>
    </row>
    <row r="26" spans="1:30" ht="13.2" customHeight="1">
      <c r="A26" s="144" t="s">
        <v>56</v>
      </c>
      <c r="B26" s="145"/>
      <c r="C26" s="108"/>
      <c r="D26" s="112"/>
      <c r="E26" s="111"/>
      <c r="F26" s="108"/>
      <c r="G26" s="115"/>
      <c r="H26" s="109"/>
      <c r="I26" s="108"/>
      <c r="J26" s="109"/>
      <c r="K26" s="116"/>
      <c r="L26" s="108"/>
      <c r="M26" s="193"/>
      <c r="N26" s="109"/>
      <c r="O26" s="108"/>
      <c r="P26" s="115"/>
      <c r="Q26" s="108"/>
      <c r="R26" s="108"/>
      <c r="S26" s="115"/>
      <c r="T26" s="109"/>
      <c r="U26" s="258"/>
      <c r="V26" s="60" t="s">
        <v>57</v>
      </c>
      <c r="W26" s="66"/>
      <c r="X26" s="58"/>
      <c r="AA26" s="27">
        <f>SUM(AA21:AA25)</f>
        <v>29.400000000000006</v>
      </c>
      <c r="AB26" s="27">
        <f>SUM(AB21:AB25)</f>
        <v>23.5</v>
      </c>
      <c r="AC26" s="27">
        <f>SUM(AC21:AC25)</f>
        <v>101</v>
      </c>
      <c r="AD26" s="27">
        <f>AA26*4+AB26*9+AC26*4</f>
        <v>733.1</v>
      </c>
    </row>
    <row r="27" spans="1:30" ht="13.5" customHeight="1" thickBot="1">
      <c r="A27" s="153"/>
      <c r="B27" s="154"/>
      <c r="C27" s="108"/>
      <c r="D27" s="112"/>
      <c r="E27" s="111"/>
      <c r="F27" s="148"/>
      <c r="G27" s="149"/>
      <c r="H27" s="150"/>
      <c r="I27" s="148"/>
      <c r="J27" s="151"/>
      <c r="K27" s="148"/>
      <c r="L27" s="148"/>
      <c r="M27" s="151"/>
      <c r="N27" s="148"/>
      <c r="O27" s="148"/>
      <c r="P27" s="149"/>
      <c r="Q27" s="148"/>
      <c r="R27" s="148"/>
      <c r="S27" s="149"/>
      <c r="T27" s="150"/>
      <c r="U27" s="263"/>
      <c r="V27" s="78">
        <f>V21*4+V23*9+V25*4</f>
        <v>751.7</v>
      </c>
      <c r="W27" s="79"/>
      <c r="X27" s="80"/>
      <c r="AA27" s="81">
        <f>AA26*4/AD26</f>
        <v>0.16041467739735374</v>
      </c>
      <c r="AB27" s="81">
        <f>AB26*9/AD26</f>
        <v>0.28850088664575091</v>
      </c>
      <c r="AC27" s="81">
        <f>AC26*4/AD26</f>
        <v>0.55108443595689538</v>
      </c>
    </row>
    <row r="28" spans="1:30" ht="13.5" customHeight="1">
      <c r="A28" s="138">
        <v>5</v>
      </c>
      <c r="B28" s="262"/>
      <c r="C28" s="139" t="str">
        <f>'5月菜單'!M29</f>
        <v>紫米飯</v>
      </c>
      <c r="D28" s="140" t="s">
        <v>418</v>
      </c>
      <c r="E28" s="139"/>
      <c r="F28" s="139" t="str">
        <f>'5月菜單'!M30</f>
        <v>冬瓜燒鴨</v>
      </c>
      <c r="G28" s="139" t="s">
        <v>449</v>
      </c>
      <c r="H28" s="139"/>
      <c r="I28" s="139" t="str">
        <f>'5月菜單'!M31</f>
        <v>砂鍋白菜滷(豆)</v>
      </c>
      <c r="J28" s="127" t="s">
        <v>435</v>
      </c>
      <c r="K28" s="127"/>
      <c r="L28" s="139" t="str">
        <f>'5月菜單'!M32</f>
        <v>海芽蒸蛋</v>
      </c>
      <c r="M28" s="152" t="s">
        <v>440</v>
      </c>
      <c r="N28" s="127"/>
      <c r="O28" s="139" t="str">
        <f>'5月菜單'!M33</f>
        <v>深色蔬菜</v>
      </c>
      <c r="P28" s="44" t="s">
        <v>432</v>
      </c>
      <c r="Q28" s="127"/>
      <c r="R28" s="139" t="str">
        <f>'5月菜單'!M34</f>
        <v>酸辣湯(醃)(豆)(芡)</v>
      </c>
      <c r="S28" s="47" t="s">
        <v>421</v>
      </c>
      <c r="T28" s="127"/>
      <c r="U28" s="257" t="s">
        <v>25</v>
      </c>
      <c r="V28" s="48" t="s">
        <v>26</v>
      </c>
      <c r="W28" s="49" t="s">
        <v>28</v>
      </c>
      <c r="X28" s="50">
        <v>5</v>
      </c>
      <c r="Y28" s="88" t="s">
        <v>30</v>
      </c>
      <c r="Z28" s="88" t="s">
        <v>98</v>
      </c>
      <c r="AA28" s="27" t="s">
        <v>29</v>
      </c>
      <c r="AB28" s="27" t="s">
        <v>99</v>
      </c>
      <c r="AC28" s="27" t="s">
        <v>31</v>
      </c>
      <c r="AD28" s="27" t="s">
        <v>59</v>
      </c>
    </row>
    <row r="29" spans="1:30" ht="13.5" customHeight="1">
      <c r="A29" s="142" t="s">
        <v>33</v>
      </c>
      <c r="B29" s="262"/>
      <c r="C29" s="108" t="s">
        <v>251</v>
      </c>
      <c r="D29" s="109"/>
      <c r="E29" s="109">
        <v>35</v>
      </c>
      <c r="F29" s="52" t="s">
        <v>521</v>
      </c>
      <c r="G29" s="55"/>
      <c r="H29" s="55">
        <v>60</v>
      </c>
      <c r="I29" s="118" t="s">
        <v>397</v>
      </c>
      <c r="J29" s="116"/>
      <c r="K29" s="109">
        <v>30</v>
      </c>
      <c r="L29" s="108" t="s">
        <v>403</v>
      </c>
      <c r="M29" s="109"/>
      <c r="N29" s="109">
        <v>5</v>
      </c>
      <c r="O29" s="52" t="s">
        <v>330</v>
      </c>
      <c r="P29" s="52"/>
      <c r="Q29" s="52">
        <v>120</v>
      </c>
      <c r="R29" s="108" t="s">
        <v>299</v>
      </c>
      <c r="S29" s="109"/>
      <c r="T29" s="109">
        <v>10</v>
      </c>
      <c r="U29" s="258"/>
      <c r="V29" s="56">
        <f>X28*15+X30*5+10</f>
        <v>96</v>
      </c>
      <c r="W29" s="57" t="s">
        <v>122</v>
      </c>
      <c r="X29" s="58">
        <v>2.5</v>
      </c>
      <c r="Y29" s="88">
        <f>V31*9/V35*100</f>
        <v>30.915086562242379</v>
      </c>
      <c r="Z29" s="88">
        <f>V33*4/V35*100</f>
        <v>16.323165704863975</v>
      </c>
      <c r="AA29" s="28">
        <f>Z29*2</f>
        <v>32.646331409727949</v>
      </c>
      <c r="AB29" s="28"/>
      <c r="AC29" s="28">
        <f>Z29*15</f>
        <v>244.84748557295961</v>
      </c>
      <c r="AD29" s="28">
        <f>AA29*4+AC29*4</f>
        <v>1109.9752679307503</v>
      </c>
    </row>
    <row r="30" spans="1:30" ht="13.5" customHeight="1">
      <c r="A30" s="142">
        <v>19</v>
      </c>
      <c r="B30" s="262"/>
      <c r="C30" s="108" t="s">
        <v>246</v>
      </c>
      <c r="D30" s="109"/>
      <c r="E30" s="109">
        <v>70</v>
      </c>
      <c r="F30" s="203" t="s">
        <v>356</v>
      </c>
      <c r="G30" s="55"/>
      <c r="H30" s="55">
        <v>10</v>
      </c>
      <c r="I30" s="108" t="s">
        <v>398</v>
      </c>
      <c r="J30" s="109"/>
      <c r="K30" s="109">
        <v>10</v>
      </c>
      <c r="L30" s="108" t="s">
        <v>337</v>
      </c>
      <c r="M30" s="109"/>
      <c r="N30" s="109">
        <v>40</v>
      </c>
      <c r="O30" s="108"/>
      <c r="P30" s="108"/>
      <c r="Q30" s="108"/>
      <c r="R30" s="108" t="s">
        <v>300</v>
      </c>
      <c r="S30" s="109" t="s">
        <v>301</v>
      </c>
      <c r="T30" s="109">
        <v>20</v>
      </c>
      <c r="U30" s="258"/>
      <c r="V30" s="60" t="s">
        <v>37</v>
      </c>
      <c r="W30" s="57" t="s">
        <v>63</v>
      </c>
      <c r="X30" s="58">
        <v>2.2000000000000002</v>
      </c>
      <c r="Y30" s="89"/>
      <c r="Z30" s="89"/>
      <c r="AA30" s="62">
        <f>Z30*7</f>
        <v>0</v>
      </c>
      <c r="AB30" s="28">
        <f>Z30*5</f>
        <v>0</v>
      </c>
      <c r="AC30" s="28" t="s">
        <v>43</v>
      </c>
      <c r="AD30" s="63">
        <f>AA30*4+AB30*9</f>
        <v>0</v>
      </c>
    </row>
    <row r="31" spans="1:30" ht="13.5" customHeight="1">
      <c r="A31" s="142" t="s">
        <v>44</v>
      </c>
      <c r="B31" s="262"/>
      <c r="C31" s="115"/>
      <c r="D31" s="110"/>
      <c r="E31" s="143"/>
      <c r="F31" s="52" t="s">
        <v>260</v>
      </c>
      <c r="G31" s="196"/>
      <c r="H31" s="55">
        <v>10</v>
      </c>
      <c r="I31" s="108" t="s">
        <v>302</v>
      </c>
      <c r="J31" s="109"/>
      <c r="K31" s="109">
        <v>5</v>
      </c>
      <c r="L31" s="108"/>
      <c r="M31" s="109"/>
      <c r="N31" s="109"/>
      <c r="O31" s="108"/>
      <c r="P31" s="115"/>
      <c r="Q31" s="108"/>
      <c r="R31" s="108" t="s">
        <v>260</v>
      </c>
      <c r="S31" s="115"/>
      <c r="T31" s="109">
        <v>10</v>
      </c>
      <c r="U31" s="258"/>
      <c r="V31" s="56">
        <f>X29*5+X31*5</f>
        <v>25</v>
      </c>
      <c r="W31" s="57" t="s">
        <v>46</v>
      </c>
      <c r="X31" s="58">
        <v>2.5</v>
      </c>
      <c r="Y31" s="89"/>
      <c r="Z31" s="89"/>
      <c r="AA31" s="28">
        <f>Z31*1</f>
        <v>0</v>
      </c>
      <c r="AB31" s="28" t="s">
        <v>75</v>
      </c>
      <c r="AC31" s="28">
        <f>Z31*5</f>
        <v>0</v>
      </c>
      <c r="AD31" s="28">
        <f>AA31*4+AC31*4</f>
        <v>0</v>
      </c>
    </row>
    <row r="32" spans="1:30" ht="13.5" customHeight="1">
      <c r="A32" s="260" t="s">
        <v>123</v>
      </c>
      <c r="B32" s="262"/>
      <c r="C32" s="108"/>
      <c r="D32" s="110"/>
      <c r="E32" s="111"/>
      <c r="F32" s="52" t="s">
        <v>365</v>
      </c>
      <c r="G32" s="59"/>
      <c r="H32" s="55">
        <v>10</v>
      </c>
      <c r="I32" s="108" t="s">
        <v>399</v>
      </c>
      <c r="J32" s="114" t="s">
        <v>301</v>
      </c>
      <c r="K32" s="109">
        <v>5</v>
      </c>
      <c r="L32" s="108"/>
      <c r="M32" s="109"/>
      <c r="N32" s="109"/>
      <c r="O32" s="108"/>
      <c r="P32" s="115"/>
      <c r="Q32" s="108"/>
      <c r="R32" s="108" t="s">
        <v>303</v>
      </c>
      <c r="S32" s="115"/>
      <c r="T32" s="109">
        <v>2</v>
      </c>
      <c r="U32" s="258"/>
      <c r="V32" s="60" t="s">
        <v>49</v>
      </c>
      <c r="W32" s="57" t="s">
        <v>68</v>
      </c>
      <c r="X32" s="58"/>
      <c r="Y32" s="89"/>
      <c r="Z32" s="89"/>
      <c r="AA32" s="28"/>
      <c r="AB32" s="28">
        <f>Z32*5</f>
        <v>0</v>
      </c>
      <c r="AC32" s="28" t="s">
        <v>75</v>
      </c>
      <c r="AD32" s="28">
        <f>AB32*9</f>
        <v>0</v>
      </c>
    </row>
    <row r="33" spans="1:30" ht="13.5" customHeight="1">
      <c r="A33" s="260"/>
      <c r="B33" s="262"/>
      <c r="C33" s="115"/>
      <c r="D33" s="112"/>
      <c r="E33" s="143"/>
      <c r="F33" s="108"/>
      <c r="G33" s="115"/>
      <c r="H33" s="109"/>
      <c r="I33" s="108" t="s">
        <v>400</v>
      </c>
      <c r="J33" s="197"/>
      <c r="K33" s="109">
        <v>10</v>
      </c>
      <c r="L33" s="118"/>
      <c r="M33" s="119"/>
      <c r="N33" s="116"/>
      <c r="O33" s="108"/>
      <c r="P33" s="115"/>
      <c r="Q33" s="108"/>
      <c r="R33" s="108" t="s">
        <v>304</v>
      </c>
      <c r="S33" s="115"/>
      <c r="T33" s="109">
        <v>2</v>
      </c>
      <c r="U33" s="258"/>
      <c r="V33" s="56">
        <f>X28*2+X29*7+X30</f>
        <v>29.7</v>
      </c>
      <c r="W33" s="68" t="s">
        <v>69</v>
      </c>
      <c r="X33" s="69"/>
      <c r="Y33" s="90"/>
      <c r="Z33" s="90"/>
      <c r="AC33" s="27">
        <f>Z33*15</f>
        <v>0</v>
      </c>
    </row>
    <row r="34" spans="1:30" ht="13.5" customHeight="1">
      <c r="A34" s="144" t="s">
        <v>124</v>
      </c>
      <c r="B34" s="145"/>
      <c r="C34" s="115"/>
      <c r="D34" s="112"/>
      <c r="E34" s="143"/>
      <c r="F34" s="108"/>
      <c r="G34" s="115"/>
      <c r="H34" s="109"/>
      <c r="I34" s="108"/>
      <c r="J34" s="193"/>
      <c r="K34" s="108"/>
      <c r="L34" s="108"/>
      <c r="M34" s="193"/>
      <c r="N34" s="108"/>
      <c r="O34" s="108"/>
      <c r="P34" s="115"/>
      <c r="Q34" s="108"/>
      <c r="R34" s="108" t="s">
        <v>305</v>
      </c>
      <c r="S34" s="109" t="s">
        <v>306</v>
      </c>
      <c r="T34" s="109">
        <v>1</v>
      </c>
      <c r="U34" s="258"/>
      <c r="V34" s="60" t="s">
        <v>57</v>
      </c>
      <c r="W34" s="66"/>
      <c r="X34" s="58"/>
      <c r="Y34" s="91" t="s">
        <v>125</v>
      </c>
      <c r="Z34" s="91" t="s">
        <v>126</v>
      </c>
      <c r="AA34" s="27">
        <f>SUM(AA29:AA33)</f>
        <v>32.646331409727949</v>
      </c>
      <c r="AB34" s="27">
        <f>SUM(AB29:AB33)</f>
        <v>0</v>
      </c>
      <c r="AC34" s="27">
        <f>SUM(AC29:AC33)</f>
        <v>244.84748557295961</v>
      </c>
      <c r="AD34" s="27">
        <f>AA34*4+AB34*9+AC34*4</f>
        <v>1109.9752679307503</v>
      </c>
    </row>
    <row r="35" spans="1:30" ht="13.5" customHeight="1">
      <c r="A35" s="155"/>
      <c r="B35" s="156"/>
      <c r="C35" s="115"/>
      <c r="D35" s="112"/>
      <c r="E35" s="143"/>
      <c r="F35" s="148"/>
      <c r="G35" s="149"/>
      <c r="H35" s="150"/>
      <c r="I35" s="148"/>
      <c r="J35" s="151"/>
      <c r="K35" s="148"/>
      <c r="L35" s="148"/>
      <c r="M35" s="151"/>
      <c r="N35" s="148"/>
      <c r="O35" s="148"/>
      <c r="P35" s="149"/>
      <c r="Q35" s="148"/>
      <c r="R35" s="148"/>
      <c r="S35" s="149"/>
      <c r="T35" s="150"/>
      <c r="U35" s="263"/>
      <c r="V35" s="78">
        <f>V29*4+V31*9+V33*4</f>
        <v>727.8</v>
      </c>
      <c r="W35" s="79"/>
      <c r="X35" s="80"/>
      <c r="Y35" s="94">
        <f>B35+E35+H35+K35+N35+Q35</f>
        <v>0</v>
      </c>
      <c r="Z35" s="94">
        <f>C35+F35+I35+L35+O35+R35</f>
        <v>0</v>
      </c>
      <c r="AA35" s="81">
        <f>AA34*4/AD34</f>
        <v>0.11764705882352941</v>
      </c>
      <c r="AB35" s="81">
        <f>AB34*9/AD34</f>
        <v>0</v>
      </c>
      <c r="AC35" s="81">
        <f>AC34*4/AD34</f>
        <v>0.88235294117647056</v>
      </c>
    </row>
    <row r="36" spans="1:30" ht="13.5" customHeight="1">
      <c r="A36" s="138">
        <v>5</v>
      </c>
      <c r="B36" s="254"/>
      <c r="C36" s="139" t="str">
        <f>'5月菜單'!Q29</f>
        <v>古早味炒麵</v>
      </c>
      <c r="D36" s="140" t="s">
        <v>419</v>
      </c>
      <c r="E36" s="141"/>
      <c r="F36" s="139" t="str">
        <f>'5月菜單'!Q30</f>
        <v>黃金魚排(炸)(海)</v>
      </c>
      <c r="G36" s="139" t="s">
        <v>443</v>
      </c>
      <c r="H36" s="139"/>
      <c r="I36" s="139" t="str">
        <f>'5月菜單'!Q31</f>
        <v>香蔥吉拿棒(加)</v>
      </c>
      <c r="J36" s="127" t="s">
        <v>529</v>
      </c>
      <c r="K36" s="127"/>
      <c r="L36" s="139" t="str">
        <f>'5月菜單'!Q32</f>
        <v>刺瓜木耳</v>
      </c>
      <c r="M36" s="127" t="s">
        <v>435</v>
      </c>
      <c r="N36" s="127"/>
      <c r="O36" s="139" t="str">
        <f>'5月菜單'!Q33</f>
        <v>淺色蔬菜</v>
      </c>
      <c r="P36" s="44" t="s">
        <v>432</v>
      </c>
      <c r="Q36" s="127"/>
      <c r="R36" s="139" t="str">
        <f>'5月菜單'!Q34</f>
        <v>紫菜洋蔥湯</v>
      </c>
      <c r="S36" s="47" t="s">
        <v>421</v>
      </c>
      <c r="T36" s="139"/>
      <c r="U36" s="257" t="s">
        <v>127</v>
      </c>
      <c r="V36" s="48" t="s">
        <v>26</v>
      </c>
      <c r="W36" s="49" t="s">
        <v>128</v>
      </c>
      <c r="X36" s="50">
        <v>5.5</v>
      </c>
      <c r="Y36" s="88" t="s">
        <v>129</v>
      </c>
      <c r="Z36" s="88" t="s">
        <v>130</v>
      </c>
    </row>
    <row r="37" spans="1:30" ht="13.5" customHeight="1">
      <c r="A37" s="142" t="s">
        <v>33</v>
      </c>
      <c r="B37" s="255"/>
      <c r="C37" s="108" t="s">
        <v>257</v>
      </c>
      <c r="D37" s="110"/>
      <c r="E37" s="111">
        <v>135</v>
      </c>
      <c r="F37" s="108" t="s">
        <v>346</v>
      </c>
      <c r="G37" s="109" t="s">
        <v>347</v>
      </c>
      <c r="H37" s="109">
        <v>50</v>
      </c>
      <c r="I37" s="108" t="s">
        <v>527</v>
      </c>
      <c r="J37" s="109" t="s">
        <v>528</v>
      </c>
      <c r="K37" s="109">
        <v>30</v>
      </c>
      <c r="L37" s="117" t="s">
        <v>424</v>
      </c>
      <c r="M37" s="114"/>
      <c r="N37" s="109">
        <v>40</v>
      </c>
      <c r="O37" s="52" t="s">
        <v>492</v>
      </c>
      <c r="P37" s="52"/>
      <c r="Q37" s="52">
        <v>120</v>
      </c>
      <c r="R37" s="121" t="s">
        <v>481</v>
      </c>
      <c r="S37" s="114"/>
      <c r="T37" s="109">
        <v>10</v>
      </c>
      <c r="U37" s="258"/>
      <c r="V37" s="56">
        <f>X36*15+X38*5+10</f>
        <v>105</v>
      </c>
      <c r="W37" s="57" t="s">
        <v>131</v>
      </c>
      <c r="X37" s="58">
        <v>2</v>
      </c>
      <c r="Y37" s="88">
        <f>V39*9/V43*100</f>
        <v>28.954423592493299</v>
      </c>
      <c r="Z37" s="88">
        <f>V41*4/V43*100</f>
        <v>14.745308310991955</v>
      </c>
    </row>
    <row r="38" spans="1:30" ht="13.5" customHeight="1">
      <c r="A38" s="142">
        <v>20</v>
      </c>
      <c r="B38" s="255"/>
      <c r="C38" s="108" t="s">
        <v>258</v>
      </c>
      <c r="D38" s="109"/>
      <c r="E38" s="109">
        <v>20</v>
      </c>
      <c r="F38" s="108"/>
      <c r="G38" s="109"/>
      <c r="H38" s="109"/>
      <c r="I38" s="108"/>
      <c r="J38" s="109"/>
      <c r="K38" s="109"/>
      <c r="L38" s="117" t="s">
        <v>260</v>
      </c>
      <c r="M38" s="109"/>
      <c r="N38" s="109">
        <v>10</v>
      </c>
      <c r="O38" s="108"/>
      <c r="P38" s="108"/>
      <c r="Q38" s="108"/>
      <c r="R38" s="108" t="s">
        <v>482</v>
      </c>
      <c r="S38" s="114"/>
      <c r="T38" s="109">
        <v>10</v>
      </c>
      <c r="U38" s="258"/>
      <c r="V38" s="60" t="s">
        <v>37</v>
      </c>
      <c r="W38" s="57" t="s">
        <v>132</v>
      </c>
      <c r="X38" s="58">
        <v>2.5</v>
      </c>
      <c r="Y38" s="89"/>
      <c r="Z38" s="89"/>
    </row>
    <row r="39" spans="1:30" ht="13.5" customHeight="1">
      <c r="A39" s="142" t="s">
        <v>93</v>
      </c>
      <c r="B39" s="255"/>
      <c r="C39" s="108" t="s">
        <v>259</v>
      </c>
      <c r="D39" s="112"/>
      <c r="E39" s="111">
        <v>20</v>
      </c>
      <c r="F39" s="108"/>
      <c r="G39" s="112"/>
      <c r="H39" s="111"/>
      <c r="I39" s="108"/>
      <c r="J39" s="109"/>
      <c r="K39" s="109"/>
      <c r="L39" s="117" t="s">
        <v>415</v>
      </c>
      <c r="M39" s="109"/>
      <c r="N39" s="109">
        <v>5</v>
      </c>
      <c r="O39" s="108"/>
      <c r="P39" s="115"/>
      <c r="Q39" s="108"/>
      <c r="R39" s="108"/>
      <c r="S39" s="120"/>
      <c r="T39" s="109"/>
      <c r="U39" s="258"/>
      <c r="V39" s="56">
        <f>X37*5+X39*5</f>
        <v>24</v>
      </c>
      <c r="W39" s="57" t="s">
        <v>133</v>
      </c>
      <c r="X39" s="58">
        <v>2.8</v>
      </c>
      <c r="Y39" s="89"/>
      <c r="Z39" s="89"/>
    </row>
    <row r="40" spans="1:30" ht="13.5" customHeight="1">
      <c r="A40" s="260" t="s">
        <v>134</v>
      </c>
      <c r="B40" s="255"/>
      <c r="C40" s="108" t="s">
        <v>260</v>
      </c>
      <c r="D40" s="112"/>
      <c r="E40" s="111">
        <v>10</v>
      </c>
      <c r="F40" s="108"/>
      <c r="G40" s="115"/>
      <c r="H40" s="109"/>
      <c r="I40" s="108"/>
      <c r="J40" s="114"/>
      <c r="K40" s="109"/>
      <c r="L40" s="117" t="s">
        <v>372</v>
      </c>
      <c r="M40" s="197"/>
      <c r="N40" s="109">
        <v>10</v>
      </c>
      <c r="O40" s="108"/>
      <c r="P40" s="115"/>
      <c r="Q40" s="108"/>
      <c r="R40" s="108"/>
      <c r="S40" s="115"/>
      <c r="T40" s="109"/>
      <c r="U40" s="258"/>
      <c r="V40" s="60" t="s">
        <v>49</v>
      </c>
      <c r="W40" s="57" t="s">
        <v>135</v>
      </c>
      <c r="X40" s="58"/>
      <c r="Y40" s="89"/>
      <c r="Z40" s="89"/>
    </row>
    <row r="41" spans="1:30" ht="13.5" customHeight="1">
      <c r="A41" s="261"/>
      <c r="B41" s="256"/>
      <c r="C41" s="108" t="s">
        <v>262</v>
      </c>
      <c r="D41" s="112"/>
      <c r="E41" s="111">
        <v>10</v>
      </c>
      <c r="F41" s="108"/>
      <c r="G41" s="115"/>
      <c r="H41" s="109"/>
      <c r="I41" s="108"/>
      <c r="J41" s="119"/>
      <c r="K41" s="116"/>
      <c r="L41" s="183" t="s">
        <v>503</v>
      </c>
      <c r="M41" s="119"/>
      <c r="N41" s="184">
        <v>5</v>
      </c>
      <c r="O41" s="108"/>
      <c r="P41" s="115"/>
      <c r="Q41" s="108"/>
      <c r="R41" s="108"/>
      <c r="S41" s="115"/>
      <c r="T41" s="109"/>
      <c r="U41" s="258"/>
      <c r="V41" s="56">
        <f>X36*2+X37*7+X38</f>
        <v>27.5</v>
      </c>
      <c r="W41" s="68" t="s">
        <v>136</v>
      </c>
      <c r="X41" s="69"/>
      <c r="Y41" s="90"/>
      <c r="Z41" s="90"/>
    </row>
    <row r="42" spans="1:30" ht="13.5" customHeight="1">
      <c r="A42" s="144" t="s">
        <v>137</v>
      </c>
      <c r="B42" s="145"/>
      <c r="C42" s="108" t="s">
        <v>263</v>
      </c>
      <c r="D42" s="112"/>
      <c r="E42" s="111">
        <v>10</v>
      </c>
      <c r="F42" s="108"/>
      <c r="G42" s="115"/>
      <c r="H42" s="109"/>
      <c r="I42" s="108"/>
      <c r="J42" s="193"/>
      <c r="K42" s="109"/>
      <c r="L42" s="108" t="s">
        <v>516</v>
      </c>
      <c r="M42" s="193"/>
      <c r="N42" s="109">
        <v>5</v>
      </c>
      <c r="O42" s="108"/>
      <c r="P42" s="115"/>
      <c r="Q42" s="108"/>
      <c r="R42" s="108"/>
      <c r="S42" s="115"/>
      <c r="T42" s="109"/>
      <c r="U42" s="258"/>
      <c r="V42" s="60" t="s">
        <v>57</v>
      </c>
      <c r="W42" s="66"/>
      <c r="X42" s="58"/>
      <c r="Y42" s="91" t="s">
        <v>138</v>
      </c>
      <c r="Z42" s="91" t="s">
        <v>139</v>
      </c>
    </row>
    <row r="43" spans="1:30" ht="13.5" customHeight="1" thickBot="1">
      <c r="A43" s="157"/>
      <c r="B43" s="158"/>
      <c r="C43" s="162" t="s">
        <v>265</v>
      </c>
      <c r="D43" s="164"/>
      <c r="E43" s="163">
        <v>5</v>
      </c>
      <c r="F43" s="162"/>
      <c r="G43" s="159"/>
      <c r="H43" s="163"/>
      <c r="I43" s="162"/>
      <c r="J43" s="164"/>
      <c r="K43" s="162"/>
      <c r="L43" s="162"/>
      <c r="M43" s="164"/>
      <c r="N43" s="162"/>
      <c r="O43" s="162"/>
      <c r="P43" s="159"/>
      <c r="Q43" s="162"/>
      <c r="R43" s="162"/>
      <c r="S43" s="159"/>
      <c r="T43" s="163"/>
      <c r="U43" s="259"/>
      <c r="V43" s="101">
        <f>V37*4+V39*9+V41*4</f>
        <v>746</v>
      </c>
      <c r="W43" s="102"/>
      <c r="X43" s="103"/>
      <c r="Y43" s="94">
        <f>B43+E43+H43+K43+N43+Q43</f>
        <v>5</v>
      </c>
      <c r="Z43" s="94" t="e">
        <f>C43+F43+I43+L43+O43+R43</f>
        <v>#VALUE!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4" zoomScaleNormal="100" workbookViewId="0">
      <selection activeCell="E30" sqref="E30"/>
    </sheetView>
  </sheetViews>
  <sheetFormatPr defaultColWidth="9" defaultRowHeight="13.5" customHeight="1"/>
  <cols>
    <col min="1" max="1" width="3.77734375" style="165" customWidth="1"/>
    <col min="2" max="2" width="0" style="166" hidden="1" customWidth="1"/>
    <col min="3" max="3" width="10.88671875" style="166" customWidth="1"/>
    <col min="4" max="4" width="3.77734375" style="167" customWidth="1"/>
    <col min="5" max="5" width="3.77734375" style="165" customWidth="1"/>
    <col min="6" max="6" width="10.88671875" style="166" customWidth="1"/>
    <col min="7" max="7" width="3.77734375" style="167" customWidth="1"/>
    <col min="8" max="8" width="3.77734375" style="165" customWidth="1"/>
    <col min="9" max="9" width="10.88671875" style="166" customWidth="1"/>
    <col min="10" max="10" width="3.77734375" style="167" customWidth="1"/>
    <col min="11" max="11" width="3.77734375" style="165" customWidth="1"/>
    <col min="12" max="12" width="10.88671875" style="166" customWidth="1"/>
    <col min="13" max="13" width="3.77734375" style="167" customWidth="1"/>
    <col min="14" max="14" width="3.77734375" style="165" customWidth="1"/>
    <col min="15" max="15" width="10.88671875" style="166" customWidth="1"/>
    <col min="16" max="16" width="3.77734375" style="167" customWidth="1"/>
    <col min="17" max="17" width="3.77734375" style="165" customWidth="1"/>
    <col min="18" max="18" width="10.88671875" style="166" customWidth="1"/>
    <col min="19" max="19" width="3.77734375" style="167" customWidth="1"/>
    <col min="20" max="20" width="3.77734375" style="165" customWidth="1"/>
    <col min="21" max="21" width="3.77734375" style="166" customWidth="1"/>
    <col min="22" max="22" width="8.33203125" style="106" customWidth="1"/>
    <col min="23" max="23" width="8.33203125" style="107" customWidth="1"/>
    <col min="24" max="24" width="4.109375" style="105" customWidth="1"/>
    <col min="25" max="25" width="6" style="27" hidden="1" customWidth="1"/>
    <col min="26" max="26" width="5.44140625" style="28" hidden="1" customWidth="1"/>
    <col min="27" max="27" width="7.77734375" style="27" hidden="1" customWidth="1"/>
    <col min="28" max="28" width="8" style="27" hidden="1" customWidth="1"/>
    <col min="29" max="29" width="7.88671875" style="27" hidden="1" customWidth="1"/>
    <col min="30" max="30" width="7.44140625" style="27" hidden="1" customWidth="1"/>
    <col min="31" max="16384" width="9" style="42"/>
  </cols>
  <sheetData>
    <row r="1" spans="1:30" s="27" customFormat="1" ht="18.75" customHeight="1">
      <c r="A1" s="253" t="s">
        <v>165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Z1" s="28"/>
    </row>
    <row r="2" spans="1:30" s="27" customFormat="1" ht="13.5" customHeight="1" thickBot="1">
      <c r="A2" s="128" t="s">
        <v>9</v>
      </c>
      <c r="B2" s="129"/>
      <c r="C2" s="130"/>
      <c r="D2" s="131"/>
      <c r="E2" s="131"/>
      <c r="F2" s="130"/>
      <c r="G2" s="131"/>
      <c r="H2" s="131"/>
      <c r="I2" s="130"/>
      <c r="J2" s="131"/>
      <c r="K2" s="131"/>
      <c r="L2" s="130"/>
      <c r="M2" s="131"/>
      <c r="N2" s="131"/>
      <c r="O2" s="130"/>
      <c r="P2" s="131"/>
      <c r="Q2" s="131"/>
      <c r="R2" s="132"/>
      <c r="S2" s="131"/>
      <c r="T2" s="131"/>
      <c r="U2" s="130"/>
      <c r="V2" s="33"/>
      <c r="W2" s="34"/>
      <c r="X2" s="31"/>
      <c r="Z2" s="28"/>
    </row>
    <row r="3" spans="1:30" ht="13.5" customHeight="1">
      <c r="A3" s="133" t="s">
        <v>10</v>
      </c>
      <c r="B3" s="134" t="s">
        <v>11</v>
      </c>
      <c r="C3" s="135" t="s">
        <v>12</v>
      </c>
      <c r="D3" s="136" t="s">
        <v>14</v>
      </c>
      <c r="E3" s="137" t="s">
        <v>16</v>
      </c>
      <c r="F3" s="135" t="s">
        <v>17</v>
      </c>
      <c r="G3" s="135" t="s">
        <v>14</v>
      </c>
      <c r="H3" s="135" t="s">
        <v>16</v>
      </c>
      <c r="I3" s="135" t="s">
        <v>18</v>
      </c>
      <c r="J3" s="135" t="s">
        <v>14</v>
      </c>
      <c r="K3" s="135" t="s">
        <v>16</v>
      </c>
      <c r="L3" s="135" t="s">
        <v>18</v>
      </c>
      <c r="M3" s="135" t="s">
        <v>14</v>
      </c>
      <c r="N3" s="135" t="s">
        <v>16</v>
      </c>
      <c r="O3" s="135" t="s">
        <v>19</v>
      </c>
      <c r="P3" s="135" t="s">
        <v>14</v>
      </c>
      <c r="Q3" s="135" t="s">
        <v>16</v>
      </c>
      <c r="R3" s="136" t="s">
        <v>20</v>
      </c>
      <c r="S3" s="135" t="s">
        <v>14</v>
      </c>
      <c r="T3" s="135" t="s">
        <v>16</v>
      </c>
      <c r="U3" s="135" t="s">
        <v>21</v>
      </c>
      <c r="V3" s="40" t="s">
        <v>22</v>
      </c>
      <c r="W3" s="37" t="s">
        <v>23</v>
      </c>
      <c r="X3" s="41" t="s">
        <v>24</v>
      </c>
      <c r="Y3" s="28"/>
    </row>
    <row r="4" spans="1:30" ht="13.5" customHeight="1">
      <c r="A4" s="138">
        <v>5</v>
      </c>
      <c r="B4" s="254"/>
      <c r="C4" s="139" t="str">
        <f>'5月菜單'!A38</f>
        <v>白飯</v>
      </c>
      <c r="D4" s="140" t="s">
        <v>418</v>
      </c>
      <c r="E4" s="141"/>
      <c r="F4" s="139" t="str">
        <f>'5月菜單'!A39</f>
        <v>馬鈴薯燉肉</v>
      </c>
      <c r="G4" s="139" t="s">
        <v>451</v>
      </c>
      <c r="H4" s="139"/>
      <c r="I4" s="139" t="str">
        <f>'5月菜單'!A40</f>
        <v>瓜仔肉燥(醃)</v>
      </c>
      <c r="J4" s="127" t="s">
        <v>421</v>
      </c>
      <c r="K4" s="127"/>
      <c r="L4" s="139" t="str">
        <f>'5月菜單'!A41</f>
        <v>日式蒸蛋</v>
      </c>
      <c r="M4" s="127" t="s">
        <v>450</v>
      </c>
      <c r="N4" s="127"/>
      <c r="O4" s="139" t="str">
        <f>'5月菜單'!A42</f>
        <v>深色蔬菜</v>
      </c>
      <c r="P4" s="44" t="s">
        <v>432</v>
      </c>
      <c r="Q4" s="127"/>
      <c r="R4" s="139" t="str">
        <f>'5月菜單'!A43</f>
        <v>蘿蔔海帶湯</v>
      </c>
      <c r="S4" s="47" t="s">
        <v>421</v>
      </c>
      <c r="T4" s="127"/>
      <c r="U4" s="257" t="s">
        <v>25</v>
      </c>
      <c r="V4" s="48" t="s">
        <v>26</v>
      </c>
      <c r="W4" s="49" t="s">
        <v>28</v>
      </c>
      <c r="X4" s="50">
        <v>5</v>
      </c>
      <c r="AA4" s="27" t="s">
        <v>98</v>
      </c>
      <c r="AB4" s="27" t="s">
        <v>30</v>
      </c>
      <c r="AC4" s="27" t="s">
        <v>31</v>
      </c>
      <c r="AD4" s="27" t="s">
        <v>59</v>
      </c>
    </row>
    <row r="5" spans="1:30" ht="13.5" customHeight="1">
      <c r="A5" s="142" t="s">
        <v>33</v>
      </c>
      <c r="B5" s="255"/>
      <c r="C5" s="108" t="s">
        <v>249</v>
      </c>
      <c r="D5" s="110"/>
      <c r="E5" s="111">
        <v>100</v>
      </c>
      <c r="F5" s="108" t="s">
        <v>368</v>
      </c>
      <c r="G5" s="109"/>
      <c r="H5" s="109">
        <v>60</v>
      </c>
      <c r="I5" s="108" t="s">
        <v>351</v>
      </c>
      <c r="J5" s="109"/>
      <c r="K5" s="109">
        <v>20</v>
      </c>
      <c r="L5" s="108" t="s">
        <v>531</v>
      </c>
      <c r="M5" s="109"/>
      <c r="N5" s="109">
        <v>30</v>
      </c>
      <c r="O5" s="52" t="s">
        <v>330</v>
      </c>
      <c r="P5" s="52"/>
      <c r="Q5" s="52">
        <v>120</v>
      </c>
      <c r="R5" s="108" t="s">
        <v>296</v>
      </c>
      <c r="S5" s="120"/>
      <c r="T5" s="109">
        <v>10</v>
      </c>
      <c r="U5" s="258"/>
      <c r="V5" s="56">
        <f>X4*15+X6*5+10</f>
        <v>95.5</v>
      </c>
      <c r="W5" s="57" t="s">
        <v>35</v>
      </c>
      <c r="X5" s="58">
        <v>2.2000000000000002</v>
      </c>
      <c r="Y5" s="28" t="s">
        <v>36</v>
      </c>
      <c r="Z5" s="28">
        <v>6</v>
      </c>
      <c r="AA5" s="28">
        <f>Z5*2</f>
        <v>12</v>
      </c>
      <c r="AB5" s="28"/>
      <c r="AC5" s="28">
        <f>Z5*15</f>
        <v>90</v>
      </c>
      <c r="AD5" s="28">
        <f>AA5*4+AC5*4</f>
        <v>408</v>
      </c>
    </row>
    <row r="6" spans="1:30" ht="13.5" customHeight="1">
      <c r="A6" s="142">
        <v>23</v>
      </c>
      <c r="B6" s="255"/>
      <c r="C6" s="108"/>
      <c r="D6" s="109"/>
      <c r="E6" s="109"/>
      <c r="F6" s="108" t="s">
        <v>367</v>
      </c>
      <c r="G6" s="109"/>
      <c r="H6" s="109">
        <v>10</v>
      </c>
      <c r="I6" s="108" t="s">
        <v>392</v>
      </c>
      <c r="J6" s="109" t="s">
        <v>353</v>
      </c>
      <c r="K6" s="109">
        <v>30</v>
      </c>
      <c r="L6" s="108"/>
      <c r="M6" s="115"/>
      <c r="N6" s="109"/>
      <c r="O6" s="108"/>
      <c r="P6" s="108"/>
      <c r="Q6" s="108"/>
      <c r="R6" s="108" t="s">
        <v>297</v>
      </c>
      <c r="S6" s="112"/>
      <c r="T6" s="111">
        <v>10</v>
      </c>
      <c r="U6" s="258"/>
      <c r="V6" s="60" t="s">
        <v>37</v>
      </c>
      <c r="W6" s="57" t="s">
        <v>63</v>
      </c>
      <c r="X6" s="58">
        <v>2.1</v>
      </c>
      <c r="Y6" s="61" t="s">
        <v>41</v>
      </c>
      <c r="Z6" s="28">
        <v>2</v>
      </c>
      <c r="AA6" s="62">
        <f>Z6*7</f>
        <v>14</v>
      </c>
      <c r="AB6" s="28">
        <f>Z6*5</f>
        <v>10</v>
      </c>
      <c r="AC6" s="28" t="s">
        <v>75</v>
      </c>
      <c r="AD6" s="63">
        <f>AA6*4+AB6*9</f>
        <v>146</v>
      </c>
    </row>
    <row r="7" spans="1:30" ht="13.5" customHeight="1">
      <c r="A7" s="142" t="s">
        <v>44</v>
      </c>
      <c r="B7" s="255"/>
      <c r="C7" s="115"/>
      <c r="D7" s="110"/>
      <c r="E7" s="143"/>
      <c r="F7" s="108" t="s">
        <v>260</v>
      </c>
      <c r="G7" s="115"/>
      <c r="H7" s="109">
        <v>10</v>
      </c>
      <c r="I7" s="108"/>
      <c r="J7" s="120"/>
      <c r="K7" s="109"/>
      <c r="L7" s="108"/>
      <c r="M7" s="109"/>
      <c r="N7" s="109"/>
      <c r="O7" s="108"/>
      <c r="P7" s="115"/>
      <c r="Q7" s="108"/>
      <c r="R7" s="118" t="s">
        <v>307</v>
      </c>
      <c r="S7" s="109"/>
      <c r="T7" s="109">
        <v>5</v>
      </c>
      <c r="U7" s="258"/>
      <c r="V7" s="56">
        <f>X5*5+X7*5</f>
        <v>23.5</v>
      </c>
      <c r="W7" s="57" t="s">
        <v>46</v>
      </c>
      <c r="X7" s="58">
        <v>2.5</v>
      </c>
      <c r="Y7" s="27" t="s">
        <v>47</v>
      </c>
      <c r="Z7" s="28">
        <v>1.8</v>
      </c>
      <c r="AA7" s="28">
        <f>Z7*1</f>
        <v>1.8</v>
      </c>
      <c r="AB7" s="28" t="s">
        <v>75</v>
      </c>
      <c r="AC7" s="28">
        <f>Z7*5</f>
        <v>9</v>
      </c>
      <c r="AD7" s="28">
        <f>AA7*4+AC7*4</f>
        <v>43.2</v>
      </c>
    </row>
    <row r="8" spans="1:30" ht="13.5" customHeight="1">
      <c r="A8" s="260" t="s">
        <v>48</v>
      </c>
      <c r="B8" s="255"/>
      <c r="C8" s="115"/>
      <c r="D8" s="112"/>
      <c r="E8" s="143"/>
      <c r="F8" s="108" t="s">
        <v>265</v>
      </c>
      <c r="G8" s="115"/>
      <c r="H8" s="109">
        <v>20</v>
      </c>
      <c r="I8" s="108"/>
      <c r="J8" s="109"/>
      <c r="K8" s="109"/>
      <c r="L8" s="108"/>
      <c r="M8" s="114"/>
      <c r="N8" s="109"/>
      <c r="O8" s="108"/>
      <c r="P8" s="115"/>
      <c r="Q8" s="108"/>
      <c r="R8" s="108"/>
      <c r="S8" s="115"/>
      <c r="T8" s="109"/>
      <c r="U8" s="258"/>
      <c r="V8" s="60" t="s">
        <v>49</v>
      </c>
      <c r="W8" s="57" t="s">
        <v>68</v>
      </c>
      <c r="X8" s="58"/>
      <c r="Y8" s="27" t="s">
        <v>51</v>
      </c>
      <c r="Z8" s="28">
        <v>2.5</v>
      </c>
      <c r="AA8" s="28"/>
      <c r="AB8" s="28">
        <f>Z8*5</f>
        <v>12.5</v>
      </c>
      <c r="AC8" s="28" t="s">
        <v>43</v>
      </c>
      <c r="AD8" s="28">
        <f>AB8*9</f>
        <v>112.5</v>
      </c>
    </row>
    <row r="9" spans="1:30" ht="13.5" customHeight="1">
      <c r="A9" s="261"/>
      <c r="B9" s="256"/>
      <c r="C9" s="115"/>
      <c r="D9" s="112"/>
      <c r="E9" s="143"/>
      <c r="F9" s="108"/>
      <c r="G9" s="115"/>
      <c r="H9" s="109"/>
      <c r="I9" s="108"/>
      <c r="J9" s="109"/>
      <c r="K9" s="116"/>
      <c r="L9" s="118"/>
      <c r="M9" s="119"/>
      <c r="N9" s="116"/>
      <c r="O9" s="108"/>
      <c r="P9" s="115"/>
      <c r="Q9" s="108"/>
      <c r="R9" s="108"/>
      <c r="S9" s="115"/>
      <c r="T9" s="109"/>
      <c r="U9" s="258"/>
      <c r="V9" s="56">
        <f>X4*2+X5*7+X6</f>
        <v>27.500000000000004</v>
      </c>
      <c r="W9" s="68" t="s">
        <v>53</v>
      </c>
      <c r="X9" s="69"/>
      <c r="Y9" s="27" t="s">
        <v>54</v>
      </c>
      <c r="Z9" s="28">
        <v>1</v>
      </c>
      <c r="AC9" s="27">
        <f>Z9*15</f>
        <v>15</v>
      </c>
    </row>
    <row r="10" spans="1:30" ht="13.5" customHeight="1">
      <c r="A10" s="144" t="s">
        <v>56</v>
      </c>
      <c r="B10" s="145"/>
      <c r="C10" s="115"/>
      <c r="D10" s="112"/>
      <c r="E10" s="143"/>
      <c r="F10" s="108"/>
      <c r="G10" s="115"/>
      <c r="H10" s="109"/>
      <c r="I10" s="108"/>
      <c r="J10" s="109"/>
      <c r="K10" s="116"/>
      <c r="L10" s="108"/>
      <c r="M10" s="115"/>
      <c r="N10" s="109"/>
      <c r="O10" s="108"/>
      <c r="P10" s="115"/>
      <c r="Q10" s="108"/>
      <c r="R10" s="108"/>
      <c r="S10" s="115"/>
      <c r="T10" s="109"/>
      <c r="U10" s="258"/>
      <c r="V10" s="60" t="s">
        <v>57</v>
      </c>
      <c r="W10" s="66"/>
      <c r="X10" s="58"/>
      <c r="AA10" s="27">
        <f>SUM(AA5:AA9)</f>
        <v>27.8</v>
      </c>
      <c r="AB10" s="27">
        <f>SUM(AB5:AB9)</f>
        <v>22.5</v>
      </c>
      <c r="AC10" s="27">
        <f>SUM(AC5:AC9)</f>
        <v>114</v>
      </c>
      <c r="AD10" s="27">
        <f>AA10*4+AB10*9+AC10*4</f>
        <v>769.7</v>
      </c>
    </row>
    <row r="11" spans="1:30" ht="13.5" customHeight="1">
      <c r="A11" s="146"/>
      <c r="B11" s="147"/>
      <c r="C11" s="115"/>
      <c r="D11" s="112"/>
      <c r="E11" s="143"/>
      <c r="F11" s="148"/>
      <c r="G11" s="149"/>
      <c r="H11" s="150"/>
      <c r="I11" s="148"/>
      <c r="J11" s="151"/>
      <c r="K11" s="148"/>
      <c r="L11" s="148"/>
      <c r="M11" s="151"/>
      <c r="N11" s="148"/>
      <c r="O11" s="148"/>
      <c r="P11" s="149"/>
      <c r="Q11" s="148"/>
      <c r="R11" s="148"/>
      <c r="S11" s="149"/>
      <c r="T11" s="150"/>
      <c r="U11" s="263"/>
      <c r="V11" s="78">
        <f>V5*4+V7*9+V9*4</f>
        <v>703.5</v>
      </c>
      <c r="W11" s="79"/>
      <c r="X11" s="80"/>
      <c r="AA11" s="81">
        <f>AA10*4/AD10</f>
        <v>0.14447187215798363</v>
      </c>
      <c r="AB11" s="81">
        <f>AB10*9/AD10</f>
        <v>0.26308951539560865</v>
      </c>
      <c r="AC11" s="81">
        <f>AC10*4/AD10</f>
        <v>0.59243861244640761</v>
      </c>
    </row>
    <row r="12" spans="1:30" ht="13.5" customHeight="1">
      <c r="A12" s="142">
        <v>5</v>
      </c>
      <c r="B12" s="256"/>
      <c r="C12" s="139" t="str">
        <f>'5月菜單'!E38</f>
        <v>什穀飯</v>
      </c>
      <c r="D12" s="140" t="s">
        <v>418</v>
      </c>
      <c r="E12" s="139"/>
      <c r="F12" s="139" t="str">
        <f>'5月菜單'!E39</f>
        <v>義式炒雞</v>
      </c>
      <c r="G12" s="127" t="s">
        <v>452</v>
      </c>
      <c r="H12" s="127"/>
      <c r="I12" s="139" t="str">
        <f>'5月菜單'!E40</f>
        <v>鮪魚玉米炒蛋(海)</v>
      </c>
      <c r="J12" s="127" t="s">
        <v>434</v>
      </c>
      <c r="K12" s="127"/>
      <c r="L12" s="139" t="str">
        <f>'5月菜單'!E41</f>
        <v>越式河粉</v>
      </c>
      <c r="M12" s="152" t="s">
        <v>480</v>
      </c>
      <c r="N12" s="127"/>
      <c r="O12" s="139" t="str">
        <f>'5月菜單'!E42</f>
        <v>淺色蔬菜</v>
      </c>
      <c r="P12" s="44" t="s">
        <v>432</v>
      </c>
      <c r="Q12" s="127"/>
      <c r="R12" s="139" t="str">
        <f>'5月菜單'!E43</f>
        <v>冬瓜排骨湯</v>
      </c>
      <c r="S12" s="47" t="s">
        <v>421</v>
      </c>
      <c r="T12" s="127"/>
      <c r="U12" s="257" t="s">
        <v>70</v>
      </c>
      <c r="V12" s="48" t="s">
        <v>26</v>
      </c>
      <c r="W12" s="49" t="s">
        <v>28</v>
      </c>
      <c r="X12" s="50">
        <v>5</v>
      </c>
      <c r="AA12" s="27" t="s">
        <v>98</v>
      </c>
      <c r="AB12" s="27" t="s">
        <v>99</v>
      </c>
      <c r="AC12" s="27" t="s">
        <v>31</v>
      </c>
      <c r="AD12" s="27" t="s">
        <v>59</v>
      </c>
    </row>
    <row r="13" spans="1:30" ht="13.5" customHeight="1">
      <c r="A13" s="142" t="s">
        <v>60</v>
      </c>
      <c r="B13" s="262"/>
      <c r="C13" s="108" t="s">
        <v>254</v>
      </c>
      <c r="D13" s="114"/>
      <c r="E13" s="109">
        <v>35</v>
      </c>
      <c r="F13" s="108" t="s">
        <v>350</v>
      </c>
      <c r="G13" s="109"/>
      <c r="H13" s="109">
        <v>50</v>
      </c>
      <c r="I13" s="108" t="s">
        <v>321</v>
      </c>
      <c r="J13" s="55"/>
      <c r="K13" s="55">
        <v>10</v>
      </c>
      <c r="L13" s="108" t="s">
        <v>402</v>
      </c>
      <c r="M13" s="55"/>
      <c r="N13" s="55">
        <v>10</v>
      </c>
      <c r="O13" s="52" t="s">
        <v>492</v>
      </c>
      <c r="P13" s="52"/>
      <c r="Q13" s="52">
        <v>130</v>
      </c>
      <c r="R13" s="118" t="s">
        <v>291</v>
      </c>
      <c r="S13" s="116"/>
      <c r="T13" s="116">
        <v>10</v>
      </c>
      <c r="U13" s="258"/>
      <c r="V13" s="56">
        <f>X12*15+X14*5+10</f>
        <v>95</v>
      </c>
      <c r="W13" s="57" t="s">
        <v>61</v>
      </c>
      <c r="X13" s="58">
        <v>3</v>
      </c>
      <c r="Y13" s="28" t="s">
        <v>62</v>
      </c>
      <c r="Z13" s="28">
        <v>6.2</v>
      </c>
      <c r="AA13" s="28">
        <f>Z13*2</f>
        <v>12.4</v>
      </c>
      <c r="AB13" s="28"/>
      <c r="AC13" s="28">
        <f>Z13*15</f>
        <v>93</v>
      </c>
      <c r="AD13" s="28">
        <f>AA13*4+AC13*4</f>
        <v>421.6</v>
      </c>
    </row>
    <row r="14" spans="1:30" ht="13.5" customHeight="1">
      <c r="A14" s="142">
        <v>24</v>
      </c>
      <c r="B14" s="262"/>
      <c r="C14" s="108" t="s">
        <v>255</v>
      </c>
      <c r="D14" s="114"/>
      <c r="E14" s="109">
        <v>70</v>
      </c>
      <c r="F14" s="108" t="s">
        <v>264</v>
      </c>
      <c r="G14" s="109"/>
      <c r="H14" s="109">
        <v>20</v>
      </c>
      <c r="I14" s="108" t="s">
        <v>404</v>
      </c>
      <c r="J14" s="55" t="s">
        <v>405</v>
      </c>
      <c r="K14" s="55">
        <v>35</v>
      </c>
      <c r="L14" s="202" t="s">
        <v>259</v>
      </c>
      <c r="M14" s="55"/>
      <c r="N14" s="55">
        <v>20</v>
      </c>
      <c r="O14" s="108"/>
      <c r="P14" s="108"/>
      <c r="Q14" s="108"/>
      <c r="R14" s="118" t="s">
        <v>292</v>
      </c>
      <c r="S14" s="116"/>
      <c r="T14" s="116">
        <v>10</v>
      </c>
      <c r="U14" s="258"/>
      <c r="V14" s="60" t="s">
        <v>37</v>
      </c>
      <c r="W14" s="57" t="s">
        <v>38</v>
      </c>
      <c r="X14" s="58">
        <v>2</v>
      </c>
      <c r="Y14" s="61" t="s">
        <v>100</v>
      </c>
      <c r="Z14" s="28">
        <v>2</v>
      </c>
      <c r="AA14" s="62">
        <f>Z14*7</f>
        <v>14</v>
      </c>
      <c r="AB14" s="28">
        <f>Z14*5</f>
        <v>10</v>
      </c>
      <c r="AC14" s="28" t="s">
        <v>43</v>
      </c>
      <c r="AD14" s="63">
        <f>AA14*4+AB14*9</f>
        <v>146</v>
      </c>
    </row>
    <row r="15" spans="1:30" ht="13.5" customHeight="1">
      <c r="A15" s="142" t="s">
        <v>93</v>
      </c>
      <c r="B15" s="262"/>
      <c r="C15" s="115"/>
      <c r="D15" s="112"/>
      <c r="E15" s="143"/>
      <c r="F15" s="108" t="s">
        <v>317</v>
      </c>
      <c r="G15" s="109"/>
      <c r="H15" s="109">
        <v>20</v>
      </c>
      <c r="I15" s="108" t="s">
        <v>406</v>
      </c>
      <c r="J15" s="55"/>
      <c r="K15" s="55">
        <v>20</v>
      </c>
      <c r="L15" s="108" t="s">
        <v>351</v>
      </c>
      <c r="M15" s="55"/>
      <c r="N15" s="55">
        <v>10</v>
      </c>
      <c r="O15" s="108"/>
      <c r="P15" s="115"/>
      <c r="Q15" s="108"/>
      <c r="R15" s="108"/>
      <c r="S15" s="109"/>
      <c r="T15" s="109"/>
      <c r="U15" s="258"/>
      <c r="V15" s="56">
        <f>X13*5+X15*5</f>
        <v>27.5</v>
      </c>
      <c r="W15" s="57" t="s">
        <v>46</v>
      </c>
      <c r="X15" s="58">
        <v>2.5</v>
      </c>
      <c r="Y15" s="27" t="s">
        <v>47</v>
      </c>
      <c r="Z15" s="28">
        <v>1.6</v>
      </c>
      <c r="AA15" s="28">
        <f>Z15*1</f>
        <v>1.6</v>
      </c>
      <c r="AB15" s="28" t="s">
        <v>75</v>
      </c>
      <c r="AC15" s="28">
        <f>Z15*5</f>
        <v>8</v>
      </c>
      <c r="AD15" s="28">
        <f>AA15*4+AC15*4</f>
        <v>38.4</v>
      </c>
    </row>
    <row r="16" spans="1:30" ht="13.5" customHeight="1">
      <c r="A16" s="260" t="s">
        <v>66</v>
      </c>
      <c r="B16" s="262"/>
      <c r="C16" s="115"/>
      <c r="D16" s="112"/>
      <c r="E16" s="143"/>
      <c r="F16" s="108"/>
      <c r="G16" s="109"/>
      <c r="H16" s="109"/>
      <c r="I16" s="108" t="s">
        <v>407</v>
      </c>
      <c r="J16" s="55"/>
      <c r="K16" s="55">
        <v>20</v>
      </c>
      <c r="L16" s="108" t="s">
        <v>260</v>
      </c>
      <c r="M16" s="55"/>
      <c r="N16" s="55">
        <v>10</v>
      </c>
      <c r="O16" s="108"/>
      <c r="P16" s="115"/>
      <c r="Q16" s="108"/>
      <c r="R16" s="108"/>
      <c r="S16" s="109"/>
      <c r="T16" s="109"/>
      <c r="U16" s="258"/>
      <c r="V16" s="60" t="s">
        <v>49</v>
      </c>
      <c r="W16" s="57" t="s">
        <v>68</v>
      </c>
      <c r="X16" s="58"/>
      <c r="Y16" s="27" t="s">
        <v>77</v>
      </c>
      <c r="Z16" s="28">
        <v>2.5</v>
      </c>
      <c r="AA16" s="28"/>
      <c r="AB16" s="28">
        <f>Z16*5</f>
        <v>12.5</v>
      </c>
      <c r="AC16" s="28" t="s">
        <v>75</v>
      </c>
      <c r="AD16" s="28">
        <f>AB16*9</f>
        <v>112.5</v>
      </c>
    </row>
    <row r="17" spans="1:30" ht="13.5" customHeight="1">
      <c r="A17" s="260"/>
      <c r="B17" s="262"/>
      <c r="C17" s="115"/>
      <c r="D17" s="112"/>
      <c r="E17" s="143"/>
      <c r="F17" s="108"/>
      <c r="G17" s="115"/>
      <c r="H17" s="109"/>
      <c r="I17" s="108"/>
      <c r="J17" s="193"/>
      <c r="K17" s="109"/>
      <c r="L17" s="118" t="s">
        <v>265</v>
      </c>
      <c r="M17" s="67"/>
      <c r="N17" s="57">
        <v>10</v>
      </c>
      <c r="O17" s="108"/>
      <c r="P17" s="115"/>
      <c r="Q17" s="108"/>
      <c r="R17" s="108"/>
      <c r="S17" s="115"/>
      <c r="T17" s="109"/>
      <c r="U17" s="258"/>
      <c r="V17" s="56">
        <f>X12*2+X13*7+X14</f>
        <v>33</v>
      </c>
      <c r="W17" s="68" t="s">
        <v>53</v>
      </c>
      <c r="X17" s="69"/>
      <c r="Y17" s="27" t="s">
        <v>54</v>
      </c>
      <c r="Z17" s="28">
        <v>1</v>
      </c>
      <c r="AC17" s="27">
        <f>Z17*15</f>
        <v>15</v>
      </c>
    </row>
    <row r="18" spans="1:30" ht="13.5" customHeight="1">
      <c r="A18" s="144" t="s">
        <v>56</v>
      </c>
      <c r="B18" s="145"/>
      <c r="C18" s="115"/>
      <c r="D18" s="112"/>
      <c r="E18" s="143"/>
      <c r="F18" s="108"/>
      <c r="G18" s="115"/>
      <c r="H18" s="109"/>
      <c r="I18" s="108"/>
      <c r="J18" s="193"/>
      <c r="K18" s="109"/>
      <c r="L18" s="108"/>
      <c r="M18" s="109"/>
      <c r="N18" s="109"/>
      <c r="O18" s="108"/>
      <c r="P18" s="115"/>
      <c r="Q18" s="108"/>
      <c r="R18" s="108"/>
      <c r="S18" s="115"/>
      <c r="T18" s="109"/>
      <c r="U18" s="258"/>
      <c r="V18" s="60" t="s">
        <v>57</v>
      </c>
      <c r="W18" s="66"/>
      <c r="X18" s="58"/>
      <c r="AA18" s="27">
        <f>SUM(AA13:AA17)</f>
        <v>28</v>
      </c>
      <c r="AB18" s="27">
        <f>SUM(AB13:AB17)</f>
        <v>22.5</v>
      </c>
      <c r="AC18" s="27">
        <f>SUM(AC13:AC17)</f>
        <v>116</v>
      </c>
      <c r="AD18" s="27">
        <f>AA18*4+AB18*9+AC18*4</f>
        <v>778.5</v>
      </c>
    </row>
    <row r="19" spans="1:30" ht="13.5" customHeight="1" thickBot="1">
      <c r="A19" s="153"/>
      <c r="B19" s="154"/>
      <c r="C19" s="115"/>
      <c r="D19" s="112"/>
      <c r="E19" s="143"/>
      <c r="F19" s="148"/>
      <c r="G19" s="149"/>
      <c r="H19" s="150"/>
      <c r="I19" s="148"/>
      <c r="J19" s="151"/>
      <c r="K19" s="148"/>
      <c r="L19" s="148"/>
      <c r="M19" s="151"/>
      <c r="N19" s="148"/>
      <c r="O19" s="148"/>
      <c r="P19" s="149"/>
      <c r="Q19" s="148"/>
      <c r="R19" s="148"/>
      <c r="S19" s="149"/>
      <c r="T19" s="150"/>
      <c r="U19" s="263"/>
      <c r="V19" s="78">
        <f>V13*4+V15*9+V17*4</f>
        <v>759.5</v>
      </c>
      <c r="W19" s="79"/>
      <c r="X19" s="80"/>
      <c r="AA19" s="81">
        <f>AA18*4/AD18</f>
        <v>0.14386640976236351</v>
      </c>
      <c r="AB19" s="81">
        <f>AB18*9/AD18</f>
        <v>0.26011560693641617</v>
      </c>
      <c r="AC19" s="81">
        <f>AC18*4/AD18</f>
        <v>0.59601798330122024</v>
      </c>
    </row>
    <row r="20" spans="1:30" ht="13.5" customHeight="1">
      <c r="A20" s="138">
        <v>5</v>
      </c>
      <c r="B20" s="262"/>
      <c r="C20" s="139" t="str">
        <f>'5月菜單'!I38</f>
        <v>白飯</v>
      </c>
      <c r="D20" s="140" t="s">
        <v>418</v>
      </c>
      <c r="E20" s="141"/>
      <c r="F20" s="139" t="str">
        <f>'5月菜單'!I39</f>
        <v>鐵板燒肉</v>
      </c>
      <c r="G20" s="127" t="s">
        <v>421</v>
      </c>
      <c r="H20" s="127"/>
      <c r="I20" s="139" t="str">
        <f>'5月菜單'!I40</f>
        <v>蒙古時蔬炒肉</v>
      </c>
      <c r="J20" s="152" t="s">
        <v>420</v>
      </c>
      <c r="K20" s="127"/>
      <c r="L20" s="139" t="str">
        <f>'5月菜單'!I41</f>
        <v>黑白滷味(豆)</v>
      </c>
      <c r="M20" s="152" t="s">
        <v>444</v>
      </c>
      <c r="N20" s="127"/>
      <c r="O20" s="139" t="str">
        <f>'5月菜單'!I42</f>
        <v>深色蔬菜</v>
      </c>
      <c r="P20" s="44" t="s">
        <v>432</v>
      </c>
      <c r="Q20" s="127"/>
      <c r="R20" s="139" t="str">
        <f>'5月菜單'!I43</f>
        <v>蘿蔔玉米湯</v>
      </c>
      <c r="S20" s="47" t="s">
        <v>421</v>
      </c>
      <c r="T20" s="127"/>
      <c r="U20" s="257" t="s">
        <v>127</v>
      </c>
      <c r="V20" s="48" t="s">
        <v>26</v>
      </c>
      <c r="W20" s="49" t="s">
        <v>128</v>
      </c>
      <c r="X20" s="50">
        <v>5.0999999999999996</v>
      </c>
      <c r="AA20" s="27" t="s">
        <v>130</v>
      </c>
      <c r="AB20" s="27" t="s">
        <v>129</v>
      </c>
      <c r="AC20" s="27" t="s">
        <v>140</v>
      </c>
      <c r="AD20" s="27" t="s">
        <v>141</v>
      </c>
    </row>
    <row r="21" spans="1:30" ht="13.5" customHeight="1">
      <c r="A21" s="142" t="s">
        <v>142</v>
      </c>
      <c r="B21" s="262"/>
      <c r="C21" s="108" t="s">
        <v>250</v>
      </c>
      <c r="D21" s="110"/>
      <c r="E21" s="111">
        <v>100</v>
      </c>
      <c r="F21" s="108" t="s">
        <v>351</v>
      </c>
      <c r="G21" s="109"/>
      <c r="H21" s="109">
        <v>60</v>
      </c>
      <c r="I21" s="52" t="s">
        <v>379</v>
      </c>
      <c r="J21" s="55"/>
      <c r="K21" s="55">
        <v>40</v>
      </c>
      <c r="L21" s="108" t="s">
        <v>369</v>
      </c>
      <c r="M21" s="109" t="s">
        <v>301</v>
      </c>
      <c r="N21" s="109">
        <v>20</v>
      </c>
      <c r="O21" s="52" t="s">
        <v>330</v>
      </c>
      <c r="P21" s="52"/>
      <c r="Q21" s="52">
        <v>120</v>
      </c>
      <c r="R21" s="52" t="s">
        <v>293</v>
      </c>
      <c r="S21" s="55"/>
      <c r="T21" s="55">
        <v>10</v>
      </c>
      <c r="U21" s="258"/>
      <c r="V21" s="56">
        <f>X20*15+X22*5+10</f>
        <v>99</v>
      </c>
      <c r="W21" s="57" t="s">
        <v>131</v>
      </c>
      <c r="X21" s="58">
        <v>2.5</v>
      </c>
      <c r="Y21" s="28" t="s">
        <v>143</v>
      </c>
      <c r="Z21" s="28">
        <v>6.2</v>
      </c>
      <c r="AA21" s="28">
        <f>Z21*2</f>
        <v>12.4</v>
      </c>
      <c r="AB21" s="28"/>
      <c r="AC21" s="28">
        <f>Z21*15</f>
        <v>93</v>
      </c>
      <c r="AD21" s="28">
        <f>AA21*4+AC21*4</f>
        <v>421.6</v>
      </c>
    </row>
    <row r="22" spans="1:30" ht="13.5" customHeight="1">
      <c r="A22" s="142">
        <v>25</v>
      </c>
      <c r="B22" s="262"/>
      <c r="C22" s="108"/>
      <c r="D22" s="185"/>
      <c r="E22" s="111"/>
      <c r="F22" s="108" t="s">
        <v>265</v>
      </c>
      <c r="G22" s="109"/>
      <c r="H22" s="109">
        <v>20</v>
      </c>
      <c r="I22" s="52" t="s">
        <v>425</v>
      </c>
      <c r="J22" s="55"/>
      <c r="K22" s="55">
        <v>5</v>
      </c>
      <c r="L22" s="108" t="s">
        <v>362</v>
      </c>
      <c r="M22" s="114"/>
      <c r="N22" s="109">
        <v>40</v>
      </c>
      <c r="O22" s="108"/>
      <c r="P22" s="108"/>
      <c r="Q22" s="108"/>
      <c r="R22" s="52" t="s">
        <v>294</v>
      </c>
      <c r="S22" s="55"/>
      <c r="T22" s="55">
        <v>10</v>
      </c>
      <c r="U22" s="258"/>
      <c r="V22" s="60" t="s">
        <v>37</v>
      </c>
      <c r="W22" s="57" t="s">
        <v>132</v>
      </c>
      <c r="X22" s="58">
        <v>2.5</v>
      </c>
      <c r="Y22" s="61" t="s">
        <v>144</v>
      </c>
      <c r="Z22" s="28">
        <v>2.2000000000000002</v>
      </c>
      <c r="AA22" s="62">
        <f>Z22*7</f>
        <v>15.400000000000002</v>
      </c>
      <c r="AB22" s="28">
        <f>Z22*5</f>
        <v>11</v>
      </c>
      <c r="AC22" s="28" t="s">
        <v>145</v>
      </c>
      <c r="AD22" s="63">
        <f>AA22*4+AB22*9</f>
        <v>160.60000000000002</v>
      </c>
    </row>
    <row r="23" spans="1:30" ht="13.5" customHeight="1">
      <c r="A23" s="142" t="s">
        <v>44</v>
      </c>
      <c r="B23" s="262"/>
      <c r="C23" s="108"/>
      <c r="D23" s="185"/>
      <c r="E23" s="111"/>
      <c r="F23" s="108" t="s">
        <v>260</v>
      </c>
      <c r="G23" s="197"/>
      <c r="H23" s="109">
        <v>10</v>
      </c>
      <c r="I23" s="52" t="s">
        <v>271</v>
      </c>
      <c r="J23" s="196"/>
      <c r="K23" s="55">
        <v>15</v>
      </c>
      <c r="L23" s="108" t="s">
        <v>508</v>
      </c>
      <c r="M23" s="109"/>
      <c r="N23" s="109">
        <v>10</v>
      </c>
      <c r="O23" s="108"/>
      <c r="P23" s="115"/>
      <c r="Q23" s="108"/>
      <c r="R23" s="52" t="s">
        <v>295</v>
      </c>
      <c r="S23" s="55"/>
      <c r="T23" s="55">
        <v>5</v>
      </c>
      <c r="U23" s="258"/>
      <c r="V23" s="56">
        <f>X21*5+X23*5</f>
        <v>25</v>
      </c>
      <c r="W23" s="57" t="s">
        <v>101</v>
      </c>
      <c r="X23" s="58">
        <v>2.5</v>
      </c>
      <c r="Y23" s="27" t="s">
        <v>146</v>
      </c>
      <c r="Z23" s="28">
        <v>1.6</v>
      </c>
      <c r="AA23" s="28">
        <f>Z23*1</f>
        <v>1.6</v>
      </c>
      <c r="AB23" s="28" t="s">
        <v>145</v>
      </c>
      <c r="AC23" s="28">
        <f>Z23*5</f>
        <v>8</v>
      </c>
      <c r="AD23" s="28">
        <f>AA23*4+AC23*4</f>
        <v>38.4</v>
      </c>
    </row>
    <row r="24" spans="1:30" ht="13.5" customHeight="1">
      <c r="A24" s="260" t="s">
        <v>76</v>
      </c>
      <c r="B24" s="262"/>
      <c r="C24" s="108"/>
      <c r="D24" s="114"/>
      <c r="E24" s="109"/>
      <c r="F24" s="108" t="s">
        <v>359</v>
      </c>
      <c r="G24" s="115"/>
      <c r="H24" s="109">
        <v>15</v>
      </c>
      <c r="I24" s="118" t="s">
        <v>426</v>
      </c>
      <c r="J24" s="119"/>
      <c r="K24" s="116">
        <v>10</v>
      </c>
      <c r="L24" s="108" t="s">
        <v>317</v>
      </c>
      <c r="M24" s="197"/>
      <c r="N24" s="109">
        <v>10</v>
      </c>
      <c r="O24" s="108"/>
      <c r="P24" s="115"/>
      <c r="Q24" s="108"/>
      <c r="R24" s="108"/>
      <c r="S24" s="114"/>
      <c r="T24" s="178"/>
      <c r="U24" s="258"/>
      <c r="V24" s="60" t="s">
        <v>49</v>
      </c>
      <c r="W24" s="57" t="s">
        <v>135</v>
      </c>
      <c r="X24" s="58"/>
      <c r="Y24" s="27" t="s">
        <v>77</v>
      </c>
      <c r="Z24" s="28">
        <v>2.5</v>
      </c>
      <c r="AA24" s="28"/>
      <c r="AB24" s="28">
        <f>Z24*5</f>
        <v>12.5</v>
      </c>
      <c r="AC24" s="28" t="s">
        <v>145</v>
      </c>
      <c r="AD24" s="28">
        <f>AB24*9</f>
        <v>112.5</v>
      </c>
    </row>
    <row r="25" spans="1:30" ht="13.5" customHeight="1">
      <c r="A25" s="260"/>
      <c r="B25" s="262"/>
      <c r="C25" s="108"/>
      <c r="D25" s="112"/>
      <c r="E25" s="111"/>
      <c r="F25" s="108"/>
      <c r="G25" s="115"/>
      <c r="H25" s="109"/>
      <c r="I25" s="118"/>
      <c r="J25" s="119"/>
      <c r="K25" s="116"/>
      <c r="L25" s="117"/>
      <c r="M25" s="193"/>
      <c r="N25" s="109"/>
      <c r="O25" s="108"/>
      <c r="P25" s="115"/>
      <c r="Q25" s="108"/>
      <c r="R25" s="108"/>
      <c r="S25" s="115"/>
      <c r="T25" s="178"/>
      <c r="U25" s="258"/>
      <c r="V25" s="56">
        <f>X20*2+X21*7+X22</f>
        <v>30.2</v>
      </c>
      <c r="W25" s="68" t="s">
        <v>69</v>
      </c>
      <c r="X25" s="69"/>
      <c r="Y25" s="27" t="s">
        <v>78</v>
      </c>
      <c r="AC25" s="27">
        <f>Z25*15</f>
        <v>0</v>
      </c>
    </row>
    <row r="26" spans="1:30" ht="13.2" customHeight="1">
      <c r="A26" s="144" t="s">
        <v>137</v>
      </c>
      <c r="B26" s="145"/>
      <c r="C26" s="108"/>
      <c r="D26" s="186"/>
      <c r="E26" s="111"/>
      <c r="F26" s="108"/>
      <c r="G26" s="115"/>
      <c r="H26" s="109"/>
      <c r="I26" s="108"/>
      <c r="J26" s="193"/>
      <c r="K26" s="109"/>
      <c r="L26" s="108"/>
      <c r="M26" s="193"/>
      <c r="N26" s="108"/>
      <c r="O26" s="108"/>
      <c r="P26" s="115"/>
      <c r="Q26" s="108"/>
      <c r="R26" s="108"/>
      <c r="S26" s="115"/>
      <c r="T26" s="109"/>
      <c r="U26" s="258"/>
      <c r="V26" s="60" t="s">
        <v>57</v>
      </c>
      <c r="W26" s="66"/>
      <c r="X26" s="58"/>
      <c r="AA26" s="27">
        <f>SUM(AA21:AA25)</f>
        <v>29.400000000000006</v>
      </c>
      <c r="AB26" s="27">
        <f>SUM(AB21:AB25)</f>
        <v>23.5</v>
      </c>
      <c r="AC26" s="27">
        <f>SUM(AC21:AC25)</f>
        <v>101</v>
      </c>
      <c r="AD26" s="27">
        <f>AA26*4+AB26*9+AC26*4</f>
        <v>733.1</v>
      </c>
    </row>
    <row r="27" spans="1:30" ht="13.5" customHeight="1" thickBot="1">
      <c r="A27" s="153"/>
      <c r="B27" s="154"/>
      <c r="C27" s="108"/>
      <c r="D27" s="112"/>
      <c r="E27" s="143"/>
      <c r="F27" s="148"/>
      <c r="G27" s="149"/>
      <c r="H27" s="150"/>
      <c r="I27" s="148"/>
      <c r="J27" s="151"/>
      <c r="K27" s="148"/>
      <c r="L27" s="148"/>
      <c r="M27" s="151"/>
      <c r="N27" s="148"/>
      <c r="O27" s="148"/>
      <c r="P27" s="149"/>
      <c r="Q27" s="148"/>
      <c r="R27" s="148"/>
      <c r="S27" s="149"/>
      <c r="T27" s="150"/>
      <c r="U27" s="263"/>
      <c r="V27" s="78">
        <f>V21*4+V23*9+V25*4</f>
        <v>741.8</v>
      </c>
      <c r="W27" s="79"/>
      <c r="X27" s="80"/>
      <c r="AA27" s="81">
        <f>AA26*4/AD26</f>
        <v>0.16041467739735374</v>
      </c>
      <c r="AB27" s="81">
        <f>AB26*9/AD26</f>
        <v>0.28850088664575091</v>
      </c>
      <c r="AC27" s="81">
        <f>AC26*4/AD26</f>
        <v>0.55108443595689538</v>
      </c>
    </row>
    <row r="28" spans="1:30" ht="13.5" customHeight="1">
      <c r="A28" s="138">
        <v>5</v>
      </c>
      <c r="B28" s="262"/>
      <c r="C28" s="139" t="str">
        <f>'5月菜單'!M38</f>
        <v>糙米飯</v>
      </c>
      <c r="D28" s="140" t="s">
        <v>418</v>
      </c>
      <c r="E28" s="139"/>
      <c r="F28" s="139" t="str">
        <f>'5月菜單'!M39</f>
        <v>椒鹽香香雞(炸)</v>
      </c>
      <c r="G28" s="139" t="s">
        <v>443</v>
      </c>
      <c r="H28" s="139"/>
      <c r="I28" s="139" t="str">
        <f>'5月菜單'!M40</f>
        <v>麻婆豆腐(豆)</v>
      </c>
      <c r="J28" s="127" t="s">
        <v>421</v>
      </c>
      <c r="K28" s="127"/>
      <c r="L28" s="139" t="str">
        <f>'5月菜單'!M41</f>
        <v>敏豆炒菇</v>
      </c>
      <c r="M28" s="152" t="s">
        <v>416</v>
      </c>
      <c r="N28" s="127"/>
      <c r="O28" s="139" t="str">
        <f>'5月菜單'!M42</f>
        <v>深色蔬菜</v>
      </c>
      <c r="P28" s="44" t="s">
        <v>432</v>
      </c>
      <c r="Q28" s="127"/>
      <c r="R28" s="139" t="str">
        <f>'5月菜單'!M43</f>
        <v>蒲瓜肉絲湯</v>
      </c>
      <c r="S28" s="47" t="s">
        <v>421</v>
      </c>
      <c r="T28" s="127"/>
      <c r="U28" s="257" t="s">
        <v>127</v>
      </c>
      <c r="V28" s="48" t="s">
        <v>26</v>
      </c>
      <c r="W28" s="49" t="s">
        <v>128</v>
      </c>
      <c r="X28" s="50">
        <v>5.2</v>
      </c>
      <c r="Y28" s="88" t="s">
        <v>129</v>
      </c>
      <c r="Z28" s="88" t="s">
        <v>130</v>
      </c>
      <c r="AA28" s="27" t="s">
        <v>130</v>
      </c>
      <c r="AB28" s="27" t="s">
        <v>30</v>
      </c>
      <c r="AC28" s="27" t="s">
        <v>140</v>
      </c>
      <c r="AD28" s="27" t="s">
        <v>32</v>
      </c>
    </row>
    <row r="29" spans="1:30" ht="13.5" customHeight="1">
      <c r="A29" s="142" t="s">
        <v>33</v>
      </c>
      <c r="B29" s="262"/>
      <c r="C29" s="108" t="s">
        <v>256</v>
      </c>
      <c r="D29" s="114"/>
      <c r="E29" s="109">
        <v>35</v>
      </c>
      <c r="F29" s="108" t="s">
        <v>283</v>
      </c>
      <c r="G29" s="109"/>
      <c r="H29" s="109">
        <v>60</v>
      </c>
      <c r="I29" s="108" t="s">
        <v>300</v>
      </c>
      <c r="J29" s="109" t="s">
        <v>308</v>
      </c>
      <c r="K29" s="109">
        <v>30</v>
      </c>
      <c r="L29" s="118" t="s">
        <v>483</v>
      </c>
      <c r="M29" s="57"/>
      <c r="N29" s="55">
        <v>30</v>
      </c>
      <c r="O29" s="52" t="s">
        <v>330</v>
      </c>
      <c r="P29" s="52"/>
      <c r="Q29" s="52">
        <v>130</v>
      </c>
      <c r="R29" s="121" t="s">
        <v>322</v>
      </c>
      <c r="S29" s="114"/>
      <c r="T29" s="109">
        <v>10</v>
      </c>
      <c r="U29" s="258"/>
      <c r="V29" s="56">
        <f>X28*15+X30*5+10</f>
        <v>98</v>
      </c>
      <c r="W29" s="57" t="s">
        <v>131</v>
      </c>
      <c r="X29" s="58">
        <v>2.2999999999999998</v>
      </c>
      <c r="Y29" s="88">
        <f>V31*9/V35*100</f>
        <v>31.203263086335824</v>
      </c>
      <c r="Z29" s="88">
        <f>V33*4/V35*100</f>
        <v>15.499660095173351</v>
      </c>
      <c r="AA29" s="28">
        <f>Z29*2</f>
        <v>30.999320190346701</v>
      </c>
      <c r="AB29" s="28"/>
      <c r="AC29" s="28">
        <f>Z29*15</f>
        <v>232.49490142760027</v>
      </c>
      <c r="AD29" s="28">
        <f>AA29*4+AC29*4</f>
        <v>1053.9768864717878</v>
      </c>
    </row>
    <row r="30" spans="1:30" ht="13.5" customHeight="1">
      <c r="A30" s="142">
        <v>26</v>
      </c>
      <c r="B30" s="262"/>
      <c r="C30" s="108" t="s">
        <v>246</v>
      </c>
      <c r="D30" s="114"/>
      <c r="E30" s="109">
        <v>70</v>
      </c>
      <c r="F30" s="108"/>
      <c r="G30" s="115"/>
      <c r="H30" s="109"/>
      <c r="I30" s="108" t="s">
        <v>326</v>
      </c>
      <c r="J30" s="109"/>
      <c r="K30" s="109">
        <v>20</v>
      </c>
      <c r="L30" s="108" t="s">
        <v>484</v>
      </c>
      <c r="M30" s="55"/>
      <c r="N30" s="55">
        <v>10</v>
      </c>
      <c r="O30" s="108"/>
      <c r="P30" s="108"/>
      <c r="Q30" s="108"/>
      <c r="R30" s="108" t="s">
        <v>323</v>
      </c>
      <c r="S30" s="114"/>
      <c r="T30" s="109">
        <v>5</v>
      </c>
      <c r="U30" s="258"/>
      <c r="V30" s="60" t="s">
        <v>37</v>
      </c>
      <c r="W30" s="57" t="s">
        <v>132</v>
      </c>
      <c r="X30" s="58">
        <v>2</v>
      </c>
      <c r="Y30" s="89"/>
      <c r="Z30" s="89"/>
      <c r="AA30" s="62">
        <f>Z30*7</f>
        <v>0</v>
      </c>
      <c r="AB30" s="28">
        <f>Z30*5</f>
        <v>0</v>
      </c>
      <c r="AC30" s="28" t="s">
        <v>75</v>
      </c>
      <c r="AD30" s="63">
        <f>AA30*4+AB30*9</f>
        <v>0</v>
      </c>
    </row>
    <row r="31" spans="1:30" ht="13.5" customHeight="1">
      <c r="A31" s="142" t="s">
        <v>44</v>
      </c>
      <c r="B31" s="262"/>
      <c r="C31" s="115"/>
      <c r="D31" s="110"/>
      <c r="E31" s="143"/>
      <c r="F31" s="108"/>
      <c r="G31" s="109"/>
      <c r="H31" s="109"/>
      <c r="I31" s="108" t="s">
        <v>351</v>
      </c>
      <c r="J31" s="109"/>
      <c r="K31" s="109">
        <v>15</v>
      </c>
      <c r="L31" s="108" t="s">
        <v>477</v>
      </c>
      <c r="M31" s="55"/>
      <c r="N31" s="55">
        <v>10</v>
      </c>
      <c r="O31" s="108"/>
      <c r="P31" s="115"/>
      <c r="Q31" s="108"/>
      <c r="R31" s="108" t="s">
        <v>324</v>
      </c>
      <c r="S31" s="109"/>
      <c r="T31" s="109">
        <v>5</v>
      </c>
      <c r="U31" s="258"/>
      <c r="V31" s="56">
        <f>X29*5+X31*5</f>
        <v>25.5</v>
      </c>
      <c r="W31" s="57" t="s">
        <v>133</v>
      </c>
      <c r="X31" s="58">
        <v>2.8</v>
      </c>
      <c r="Y31" s="89"/>
      <c r="Z31" s="89"/>
      <c r="AA31" s="28">
        <f>Z31*1</f>
        <v>0</v>
      </c>
      <c r="AB31" s="28" t="s">
        <v>145</v>
      </c>
      <c r="AC31" s="28">
        <f>Z31*5</f>
        <v>0</v>
      </c>
      <c r="AD31" s="28">
        <f>AA31*4+AC31*4</f>
        <v>0</v>
      </c>
    </row>
    <row r="32" spans="1:30" ht="13.5" customHeight="1">
      <c r="A32" s="260" t="s">
        <v>147</v>
      </c>
      <c r="B32" s="262"/>
      <c r="C32" s="108"/>
      <c r="D32" s="110"/>
      <c r="E32" s="111"/>
      <c r="F32" s="108"/>
      <c r="G32" s="115"/>
      <c r="H32" s="109"/>
      <c r="I32" s="108"/>
      <c r="J32" s="114"/>
      <c r="K32" s="109"/>
      <c r="L32" s="108" t="s">
        <v>485</v>
      </c>
      <c r="M32" s="200"/>
      <c r="N32" s="55">
        <v>2</v>
      </c>
      <c r="O32" s="108"/>
      <c r="P32" s="115"/>
      <c r="Q32" s="108"/>
      <c r="R32" s="108" t="s">
        <v>271</v>
      </c>
      <c r="S32" s="115"/>
      <c r="T32" s="109">
        <v>5</v>
      </c>
      <c r="U32" s="258"/>
      <c r="V32" s="60" t="s">
        <v>49</v>
      </c>
      <c r="W32" s="57" t="s">
        <v>68</v>
      </c>
      <c r="X32" s="58"/>
      <c r="Y32" s="89"/>
      <c r="Z32" s="89"/>
      <c r="AA32" s="28"/>
      <c r="AB32" s="28">
        <f>Z32*5</f>
        <v>0</v>
      </c>
      <c r="AC32" s="28" t="s">
        <v>75</v>
      </c>
      <c r="AD32" s="28">
        <f>AB32*9</f>
        <v>0</v>
      </c>
    </row>
    <row r="33" spans="1:30" ht="13.5" customHeight="1">
      <c r="A33" s="260"/>
      <c r="B33" s="262"/>
      <c r="C33" s="115"/>
      <c r="D33" s="112"/>
      <c r="E33" s="143"/>
      <c r="F33" s="108"/>
      <c r="G33" s="115"/>
      <c r="H33" s="109"/>
      <c r="I33" s="108"/>
      <c r="J33" s="119"/>
      <c r="K33" s="116"/>
      <c r="L33" s="108" t="s">
        <v>486</v>
      </c>
      <c r="M33" s="200"/>
      <c r="N33" s="55">
        <v>5</v>
      </c>
      <c r="O33" s="108"/>
      <c r="P33" s="115"/>
      <c r="Q33" s="108"/>
      <c r="R33" s="108" t="s">
        <v>260</v>
      </c>
      <c r="S33" s="115"/>
      <c r="T33" s="109">
        <v>5</v>
      </c>
      <c r="U33" s="258"/>
      <c r="V33" s="56">
        <f>X28*2+X29*7+X30</f>
        <v>28.5</v>
      </c>
      <c r="W33" s="68" t="s">
        <v>69</v>
      </c>
      <c r="X33" s="69"/>
      <c r="Y33" s="90"/>
      <c r="Z33" s="90"/>
      <c r="AC33" s="27">
        <f>Z33*15</f>
        <v>0</v>
      </c>
    </row>
    <row r="34" spans="1:30" ht="13.5" customHeight="1">
      <c r="A34" s="144" t="s">
        <v>79</v>
      </c>
      <c r="B34" s="145"/>
      <c r="C34" s="115"/>
      <c r="D34" s="112"/>
      <c r="E34" s="143"/>
      <c r="F34" s="108"/>
      <c r="G34" s="115"/>
      <c r="H34" s="109"/>
      <c r="I34" s="108"/>
      <c r="J34" s="115"/>
      <c r="K34" s="109"/>
      <c r="L34" s="117"/>
      <c r="M34" s="193"/>
      <c r="N34" s="109"/>
      <c r="O34" s="108"/>
      <c r="P34" s="115"/>
      <c r="Q34" s="108"/>
      <c r="R34" s="108"/>
      <c r="S34" s="115"/>
      <c r="T34" s="109"/>
      <c r="U34" s="258"/>
      <c r="V34" s="60" t="s">
        <v>57</v>
      </c>
      <c r="W34" s="66"/>
      <c r="X34" s="58"/>
      <c r="Y34" s="91" t="s">
        <v>88</v>
      </c>
      <c r="Z34" s="91" t="s">
        <v>126</v>
      </c>
      <c r="AA34" s="27">
        <f>SUM(AA29:AA33)</f>
        <v>30.999320190346701</v>
      </c>
      <c r="AB34" s="27">
        <f>SUM(AB29:AB33)</f>
        <v>0</v>
      </c>
      <c r="AC34" s="27">
        <f>SUM(AC29:AC33)</f>
        <v>232.49490142760027</v>
      </c>
      <c r="AD34" s="27">
        <f>AA34*4+AB34*9+AC34*4</f>
        <v>1053.9768864717878</v>
      </c>
    </row>
    <row r="35" spans="1:30" ht="13.5" customHeight="1">
      <c r="A35" s="155"/>
      <c r="B35" s="156"/>
      <c r="C35" s="115"/>
      <c r="D35" s="112"/>
      <c r="E35" s="143"/>
      <c r="F35" s="148"/>
      <c r="G35" s="149"/>
      <c r="H35" s="150"/>
      <c r="I35" s="148"/>
      <c r="J35" s="151"/>
      <c r="K35" s="148"/>
      <c r="L35" s="148"/>
      <c r="M35" s="151"/>
      <c r="N35" s="148"/>
      <c r="O35" s="148"/>
      <c r="P35" s="149"/>
      <c r="Q35" s="148"/>
      <c r="R35" s="148"/>
      <c r="S35" s="149"/>
      <c r="T35" s="150"/>
      <c r="U35" s="263"/>
      <c r="V35" s="78">
        <f>V29*4+V31*9+V33*4</f>
        <v>735.5</v>
      </c>
      <c r="W35" s="79"/>
      <c r="X35" s="80"/>
      <c r="Y35" s="94">
        <f>B35+E35+H35+K35+N35+Q35</f>
        <v>0</v>
      </c>
      <c r="Z35" s="94">
        <f>C35+F35+I35+L35+O35+R35</f>
        <v>0</v>
      </c>
      <c r="AA35" s="81">
        <f>AA34*4/AD34</f>
        <v>0.11764705882352941</v>
      </c>
      <c r="AB35" s="81">
        <f>AB34*9/AD34</f>
        <v>0</v>
      </c>
      <c r="AC35" s="81">
        <f>AC34*4/AD34</f>
        <v>0.88235294117647067</v>
      </c>
    </row>
    <row r="36" spans="1:30" ht="13.5" customHeight="1">
      <c r="A36" s="138">
        <v>5</v>
      </c>
      <c r="B36" s="254"/>
      <c r="C36" s="139" t="str">
        <f>'5月菜單'!Q38</f>
        <v>義大利麵</v>
      </c>
      <c r="D36" s="140" t="s">
        <v>420</v>
      </c>
      <c r="E36" s="141"/>
      <c r="F36" s="139" t="str">
        <f>'5月菜單'!Q39</f>
        <v>BBQ烤雞翅</v>
      </c>
      <c r="G36" s="139" t="s">
        <v>430</v>
      </c>
      <c r="H36" s="139"/>
      <c r="I36" s="139" t="str">
        <f>'5月菜單'!Q40</f>
        <v>銀絲卷(冷)</v>
      </c>
      <c r="J36" s="127" t="s">
        <v>454</v>
      </c>
      <c r="K36" s="127"/>
      <c r="L36" s="139" t="str">
        <f>'5月菜單'!Q41</f>
        <v>彩蔬青花</v>
      </c>
      <c r="M36" s="127" t="s">
        <v>421</v>
      </c>
      <c r="N36" s="127"/>
      <c r="O36" s="139" t="str">
        <f>'5月菜單'!Q42</f>
        <v>深色蔬菜</v>
      </c>
      <c r="P36" s="44" t="s">
        <v>432</v>
      </c>
      <c r="Q36" s="127"/>
      <c r="R36" s="139" t="str">
        <f>'5月菜單'!Q43</f>
        <v>味噌豆腐湯(豆)</v>
      </c>
      <c r="S36" s="47" t="s">
        <v>421</v>
      </c>
      <c r="T36" s="139"/>
      <c r="U36" s="257" t="s">
        <v>70</v>
      </c>
      <c r="V36" s="48" t="s">
        <v>26</v>
      </c>
      <c r="W36" s="49" t="s">
        <v>80</v>
      </c>
      <c r="X36" s="50">
        <v>5.6</v>
      </c>
      <c r="Y36" s="88" t="s">
        <v>30</v>
      </c>
      <c r="Z36" s="88" t="s">
        <v>29</v>
      </c>
    </row>
    <row r="37" spans="1:30" ht="13.5" customHeight="1">
      <c r="A37" s="142" t="s">
        <v>33</v>
      </c>
      <c r="B37" s="255"/>
      <c r="C37" s="52" t="s">
        <v>266</v>
      </c>
      <c r="D37" s="192"/>
      <c r="E37" s="54">
        <v>150</v>
      </c>
      <c r="F37" s="108" t="s">
        <v>283</v>
      </c>
      <c r="G37" s="109"/>
      <c r="H37" s="109">
        <v>60</v>
      </c>
      <c r="I37" s="143" t="s">
        <v>532</v>
      </c>
      <c r="J37" s="109" t="s">
        <v>348</v>
      </c>
      <c r="K37" s="178">
        <v>30</v>
      </c>
      <c r="L37" s="108" t="s">
        <v>373</v>
      </c>
      <c r="M37" s="109"/>
      <c r="N37" s="109">
        <v>30</v>
      </c>
      <c r="O37" s="52" t="s">
        <v>330</v>
      </c>
      <c r="P37" s="52"/>
      <c r="Q37" s="52">
        <v>120</v>
      </c>
      <c r="R37" s="108" t="s">
        <v>311</v>
      </c>
      <c r="S37" s="114" t="s">
        <v>301</v>
      </c>
      <c r="T37" s="109">
        <v>20</v>
      </c>
      <c r="U37" s="258"/>
      <c r="V37" s="56">
        <f>X36*15+X38*5+10</f>
        <v>105</v>
      </c>
      <c r="W37" s="57" t="s">
        <v>35</v>
      </c>
      <c r="X37" s="58">
        <v>2.2000000000000002</v>
      </c>
      <c r="Y37" s="88">
        <f>V39*9/V43*100</f>
        <v>28.324628364805143</v>
      </c>
      <c r="Z37" s="88">
        <f>V41*4/V43*100</f>
        <v>15.427882683808757</v>
      </c>
    </row>
    <row r="38" spans="1:30" ht="13.5" customHeight="1">
      <c r="A38" s="142">
        <v>27</v>
      </c>
      <c r="B38" s="255"/>
      <c r="C38" s="52" t="s">
        <v>267</v>
      </c>
      <c r="D38" s="187"/>
      <c r="E38" s="83">
        <v>10</v>
      </c>
      <c r="F38" s="108"/>
      <c r="G38" s="109"/>
      <c r="H38" s="109"/>
      <c r="I38" s="143"/>
      <c r="J38" s="109"/>
      <c r="K38" s="178"/>
      <c r="L38" s="108" t="s">
        <v>374</v>
      </c>
      <c r="M38" s="114"/>
      <c r="N38" s="109">
        <v>40</v>
      </c>
      <c r="O38" s="108"/>
      <c r="P38" s="108"/>
      <c r="Q38" s="108"/>
      <c r="R38" s="108" t="s">
        <v>309</v>
      </c>
      <c r="S38" s="114"/>
      <c r="T38" s="109">
        <v>5</v>
      </c>
      <c r="U38" s="258"/>
      <c r="V38" s="60" t="s">
        <v>37</v>
      </c>
      <c r="W38" s="57" t="s">
        <v>39</v>
      </c>
      <c r="X38" s="58">
        <v>2.2000000000000002</v>
      </c>
      <c r="Y38" s="89"/>
      <c r="Z38" s="89"/>
    </row>
    <row r="39" spans="1:30" ht="13.5" customHeight="1">
      <c r="A39" s="142" t="s">
        <v>93</v>
      </c>
      <c r="B39" s="255"/>
      <c r="C39" s="52" t="s">
        <v>268</v>
      </c>
      <c r="D39" s="187"/>
      <c r="E39" s="83">
        <v>15</v>
      </c>
      <c r="F39" s="108"/>
      <c r="G39" s="193"/>
      <c r="H39" s="109"/>
      <c r="I39" s="143"/>
      <c r="J39" s="109"/>
      <c r="K39" s="178"/>
      <c r="L39" s="108" t="s">
        <v>372</v>
      </c>
      <c r="M39" s="197"/>
      <c r="N39" s="109">
        <v>5</v>
      </c>
      <c r="O39" s="108"/>
      <c r="P39" s="115"/>
      <c r="Q39" s="108"/>
      <c r="R39" s="108" t="s">
        <v>312</v>
      </c>
      <c r="S39" s="120"/>
      <c r="T39" s="109">
        <v>10</v>
      </c>
      <c r="U39" s="258"/>
      <c r="V39" s="56">
        <f>X37*5+X39*5</f>
        <v>23.5</v>
      </c>
      <c r="W39" s="57" t="s">
        <v>101</v>
      </c>
      <c r="X39" s="58">
        <v>2.5</v>
      </c>
      <c r="Y39" s="89"/>
      <c r="Z39" s="89"/>
    </row>
    <row r="40" spans="1:30" ht="13.5" customHeight="1">
      <c r="A40" s="260" t="s">
        <v>94</v>
      </c>
      <c r="B40" s="255"/>
      <c r="C40" s="52" t="s">
        <v>269</v>
      </c>
      <c r="D40" s="64"/>
      <c r="E40" s="83">
        <v>10</v>
      </c>
      <c r="F40" s="108"/>
      <c r="G40" s="115"/>
      <c r="H40" s="109"/>
      <c r="I40" s="143"/>
      <c r="J40" s="109"/>
      <c r="K40" s="178"/>
      <c r="L40" s="108" t="s">
        <v>260</v>
      </c>
      <c r="M40" s="109"/>
      <c r="N40" s="111">
        <v>5</v>
      </c>
      <c r="O40" s="108"/>
      <c r="P40" s="115"/>
      <c r="Q40" s="108"/>
      <c r="R40" s="108"/>
      <c r="S40" s="115"/>
      <c r="T40" s="109"/>
      <c r="U40" s="258"/>
      <c r="V40" s="60" t="s">
        <v>49</v>
      </c>
      <c r="W40" s="57" t="s">
        <v>68</v>
      </c>
      <c r="X40" s="58"/>
      <c r="Y40" s="89"/>
      <c r="Z40" s="89"/>
    </row>
    <row r="41" spans="1:30" ht="13.5" customHeight="1">
      <c r="A41" s="261"/>
      <c r="B41" s="256"/>
      <c r="C41" s="52" t="s">
        <v>270</v>
      </c>
      <c r="D41" s="64"/>
      <c r="E41" s="83">
        <v>5</v>
      </c>
      <c r="F41" s="108"/>
      <c r="G41" s="115"/>
      <c r="H41" s="109"/>
      <c r="I41" s="108"/>
      <c r="J41" s="193"/>
      <c r="K41" s="109"/>
      <c r="L41" s="118"/>
      <c r="M41" s="119"/>
      <c r="N41" s="116"/>
      <c r="O41" s="108"/>
      <c r="P41" s="115"/>
      <c r="Q41" s="108"/>
      <c r="R41" s="108"/>
      <c r="S41" s="115"/>
      <c r="T41" s="109"/>
      <c r="U41" s="258"/>
      <c r="V41" s="56">
        <f>X36*2+X37*7+X38</f>
        <v>28.8</v>
      </c>
      <c r="W41" s="68" t="s">
        <v>69</v>
      </c>
      <c r="X41" s="69"/>
      <c r="Y41" s="90"/>
      <c r="Z41" s="90"/>
    </row>
    <row r="42" spans="1:30" ht="13.5" customHeight="1">
      <c r="A42" s="144" t="s">
        <v>79</v>
      </c>
      <c r="B42" s="145"/>
      <c r="C42" s="108"/>
      <c r="D42" s="112"/>
      <c r="E42" s="111"/>
      <c r="F42" s="108"/>
      <c r="G42" s="115"/>
      <c r="H42" s="109"/>
      <c r="I42" s="108"/>
      <c r="J42" s="193"/>
      <c r="K42" s="109"/>
      <c r="L42" s="108"/>
      <c r="M42" s="193"/>
      <c r="N42" s="109"/>
      <c r="O42" s="108"/>
      <c r="P42" s="115"/>
      <c r="Q42" s="108"/>
      <c r="R42" s="108"/>
      <c r="S42" s="115"/>
      <c r="T42" s="109"/>
      <c r="U42" s="258"/>
      <c r="V42" s="60" t="s">
        <v>57</v>
      </c>
      <c r="W42" s="66"/>
      <c r="X42" s="58"/>
      <c r="Y42" s="91" t="s">
        <v>88</v>
      </c>
      <c r="Z42" s="91" t="s">
        <v>126</v>
      </c>
    </row>
    <row r="43" spans="1:30" ht="13.5" customHeight="1" thickBot="1">
      <c r="A43" s="157"/>
      <c r="B43" s="158"/>
      <c r="C43" s="159"/>
      <c r="D43" s="160"/>
      <c r="E43" s="161"/>
      <c r="F43" s="162"/>
      <c r="G43" s="159"/>
      <c r="H43" s="163"/>
      <c r="I43" s="162"/>
      <c r="J43" s="164"/>
      <c r="K43" s="162"/>
      <c r="L43" s="162"/>
      <c r="M43" s="164"/>
      <c r="N43" s="162"/>
      <c r="O43" s="162"/>
      <c r="P43" s="159"/>
      <c r="Q43" s="162"/>
      <c r="R43" s="162"/>
      <c r="S43" s="159"/>
      <c r="T43" s="163"/>
      <c r="U43" s="259"/>
      <c r="V43" s="101">
        <f>V37*4+V39*9+V41*4</f>
        <v>746.7</v>
      </c>
      <c r="W43" s="102"/>
      <c r="X43" s="103"/>
      <c r="Y43" s="94">
        <f>B43+E43+H43+K43+N43+Q43</f>
        <v>0</v>
      </c>
      <c r="Z43" s="94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zoomScaleNormal="100" workbookViewId="0">
      <selection activeCell="R6" sqref="R6"/>
    </sheetView>
  </sheetViews>
  <sheetFormatPr defaultColWidth="9" defaultRowHeight="13.5" customHeight="1"/>
  <cols>
    <col min="1" max="1" width="3.77734375" style="165" customWidth="1"/>
    <col min="2" max="2" width="0" style="166" hidden="1" customWidth="1"/>
    <col min="3" max="3" width="10.88671875" style="166" customWidth="1"/>
    <col min="4" max="4" width="3.77734375" style="167" customWidth="1"/>
    <col min="5" max="5" width="3.77734375" style="165" customWidth="1"/>
    <col min="6" max="6" width="10.88671875" style="166" customWidth="1"/>
    <col min="7" max="7" width="3.77734375" style="167" customWidth="1"/>
    <col min="8" max="8" width="3.77734375" style="165" customWidth="1"/>
    <col min="9" max="9" width="10.88671875" style="166" customWidth="1"/>
    <col min="10" max="10" width="3.77734375" style="167" customWidth="1"/>
    <col min="11" max="11" width="3.77734375" style="165" customWidth="1"/>
    <col min="12" max="12" width="10.88671875" style="166" customWidth="1"/>
    <col min="13" max="13" width="3.77734375" style="167" customWidth="1"/>
    <col min="14" max="14" width="3.77734375" style="165" customWidth="1"/>
    <col min="15" max="15" width="10.88671875" style="166" customWidth="1"/>
    <col min="16" max="16" width="3.77734375" style="167" customWidth="1"/>
    <col min="17" max="17" width="3.77734375" style="165" customWidth="1"/>
    <col min="18" max="18" width="10.88671875" style="166" customWidth="1"/>
    <col min="19" max="19" width="3.77734375" style="167" customWidth="1"/>
    <col min="20" max="20" width="3.77734375" style="165" customWidth="1"/>
    <col min="21" max="21" width="3.77734375" style="166" customWidth="1"/>
    <col min="22" max="22" width="8.33203125" style="106" customWidth="1"/>
    <col min="23" max="23" width="8.33203125" style="107" customWidth="1"/>
    <col min="24" max="24" width="4.109375" style="105" customWidth="1"/>
    <col min="25" max="25" width="6" style="27" hidden="1" customWidth="1"/>
    <col min="26" max="26" width="5.44140625" style="28" hidden="1" customWidth="1"/>
    <col min="27" max="27" width="7.77734375" style="27" hidden="1" customWidth="1"/>
    <col min="28" max="28" width="8" style="27" hidden="1" customWidth="1"/>
    <col min="29" max="29" width="7.88671875" style="27" hidden="1" customWidth="1"/>
    <col min="30" max="30" width="7.44140625" style="27" hidden="1" customWidth="1"/>
    <col min="31" max="16384" width="9" style="42"/>
  </cols>
  <sheetData>
    <row r="1" spans="1:30" s="27" customFormat="1" ht="18.75" customHeight="1">
      <c r="A1" s="253" t="s">
        <v>166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Z1" s="28"/>
    </row>
    <row r="2" spans="1:30" s="27" customFormat="1" ht="13.5" customHeight="1" thickBot="1">
      <c r="A2" s="128" t="s">
        <v>9</v>
      </c>
      <c r="B2" s="129"/>
      <c r="C2" s="130"/>
      <c r="D2" s="131"/>
      <c r="E2" s="131"/>
      <c r="F2" s="130"/>
      <c r="G2" s="131"/>
      <c r="H2" s="131"/>
      <c r="I2" s="130"/>
      <c r="J2" s="131"/>
      <c r="K2" s="131"/>
      <c r="L2" s="130"/>
      <c r="M2" s="131"/>
      <c r="N2" s="131"/>
      <c r="O2" s="130"/>
      <c r="P2" s="131"/>
      <c r="Q2" s="131"/>
      <c r="R2" s="132"/>
      <c r="S2" s="131"/>
      <c r="T2" s="131"/>
      <c r="U2" s="130"/>
      <c r="V2" s="33"/>
      <c r="W2" s="34"/>
      <c r="X2" s="31"/>
      <c r="Z2" s="28"/>
    </row>
    <row r="3" spans="1:30" ht="13.5" customHeight="1">
      <c r="A3" s="133" t="s">
        <v>10</v>
      </c>
      <c r="B3" s="134" t="s">
        <v>11</v>
      </c>
      <c r="C3" s="135" t="s">
        <v>12</v>
      </c>
      <c r="D3" s="136" t="s">
        <v>14</v>
      </c>
      <c r="E3" s="137" t="s">
        <v>16</v>
      </c>
      <c r="F3" s="135" t="s">
        <v>17</v>
      </c>
      <c r="G3" s="135" t="s">
        <v>14</v>
      </c>
      <c r="H3" s="135" t="s">
        <v>16</v>
      </c>
      <c r="I3" s="135" t="s">
        <v>18</v>
      </c>
      <c r="J3" s="135" t="s">
        <v>14</v>
      </c>
      <c r="K3" s="135" t="s">
        <v>16</v>
      </c>
      <c r="L3" s="135" t="s">
        <v>18</v>
      </c>
      <c r="M3" s="135" t="s">
        <v>14</v>
      </c>
      <c r="N3" s="135" t="s">
        <v>16</v>
      </c>
      <c r="O3" s="135" t="s">
        <v>19</v>
      </c>
      <c r="P3" s="135" t="s">
        <v>14</v>
      </c>
      <c r="Q3" s="135" t="s">
        <v>16</v>
      </c>
      <c r="R3" s="136" t="s">
        <v>20</v>
      </c>
      <c r="S3" s="135" t="s">
        <v>14</v>
      </c>
      <c r="T3" s="135" t="s">
        <v>16</v>
      </c>
      <c r="U3" s="135" t="s">
        <v>21</v>
      </c>
      <c r="V3" s="40" t="s">
        <v>22</v>
      </c>
      <c r="W3" s="37" t="s">
        <v>23</v>
      </c>
      <c r="X3" s="41" t="s">
        <v>148</v>
      </c>
      <c r="Y3" s="28"/>
    </row>
    <row r="4" spans="1:30" ht="13.5" customHeight="1">
      <c r="A4" s="138">
        <v>5</v>
      </c>
      <c r="B4" s="254"/>
      <c r="C4" s="139" t="str">
        <f>'5月菜單'!A47</f>
        <v>白飯</v>
      </c>
      <c r="D4" s="140" t="s">
        <v>418</v>
      </c>
      <c r="E4" s="141"/>
      <c r="F4" s="139" t="str">
        <f>'5月菜單'!A48</f>
        <v>梅干豆輪滷肉(醃)</v>
      </c>
      <c r="G4" s="139" t="s">
        <v>421</v>
      </c>
      <c r="H4" s="139"/>
      <c r="I4" s="139" t="str">
        <f>'5月菜單'!A49</f>
        <v>絲瓜金針菇</v>
      </c>
      <c r="J4" s="127" t="s">
        <v>455</v>
      </c>
      <c r="K4" s="127"/>
      <c r="L4" s="139" t="str">
        <f>'5月菜單'!A50</f>
        <v>香腸(加)</v>
      </c>
      <c r="M4" s="127" t="s">
        <v>430</v>
      </c>
      <c r="N4" s="127"/>
      <c r="O4" s="139" t="str">
        <f>'5月菜單'!A51</f>
        <v>深色蔬菜</v>
      </c>
      <c r="P4" s="44" t="s">
        <v>432</v>
      </c>
      <c r="Q4" s="127"/>
      <c r="R4" s="139" t="str">
        <f>'5月菜單'!A52</f>
        <v>玉米濃湯(芡)</v>
      </c>
      <c r="S4" s="47" t="s">
        <v>421</v>
      </c>
      <c r="T4" s="127"/>
      <c r="U4" s="257" t="s">
        <v>25</v>
      </c>
      <c r="V4" s="48" t="s">
        <v>26</v>
      </c>
      <c r="W4" s="49" t="s">
        <v>80</v>
      </c>
      <c r="X4" s="50">
        <v>5.3</v>
      </c>
      <c r="AA4" s="27" t="s">
        <v>29</v>
      </c>
      <c r="AB4" s="27" t="s">
        <v>30</v>
      </c>
      <c r="AC4" s="27" t="s">
        <v>31</v>
      </c>
      <c r="AD4" s="27" t="s">
        <v>59</v>
      </c>
    </row>
    <row r="5" spans="1:30" ht="13.5" customHeight="1">
      <c r="A5" s="142" t="s">
        <v>33</v>
      </c>
      <c r="B5" s="255"/>
      <c r="C5" s="108" t="s">
        <v>250</v>
      </c>
      <c r="D5" s="110"/>
      <c r="E5" s="111">
        <v>100</v>
      </c>
      <c r="F5" s="108" t="s">
        <v>410</v>
      </c>
      <c r="G5" s="113"/>
      <c r="H5" s="109">
        <v>60</v>
      </c>
      <c r="I5" s="108" t="s">
        <v>461</v>
      </c>
      <c r="J5" s="55"/>
      <c r="K5" s="55">
        <v>30</v>
      </c>
      <c r="L5" s="108" t="s">
        <v>488</v>
      </c>
      <c r="M5" s="114" t="s">
        <v>333</v>
      </c>
      <c r="N5" s="109">
        <v>30</v>
      </c>
      <c r="O5" s="52" t="s">
        <v>330</v>
      </c>
      <c r="P5" s="52"/>
      <c r="Q5" s="52">
        <v>120</v>
      </c>
      <c r="R5" s="118" t="s">
        <v>320</v>
      </c>
      <c r="S5" s="116"/>
      <c r="T5" s="116">
        <v>15</v>
      </c>
      <c r="U5" s="258"/>
      <c r="V5" s="56">
        <f>X4*15+X6*5+10</f>
        <v>100</v>
      </c>
      <c r="W5" s="57" t="s">
        <v>61</v>
      </c>
      <c r="X5" s="58">
        <v>2</v>
      </c>
      <c r="Y5" s="28" t="s">
        <v>62</v>
      </c>
      <c r="Z5" s="28">
        <v>6</v>
      </c>
      <c r="AA5" s="28">
        <f>Z5*2</f>
        <v>12</v>
      </c>
      <c r="AB5" s="28"/>
      <c r="AC5" s="28">
        <f>Z5*15</f>
        <v>90</v>
      </c>
      <c r="AD5" s="28">
        <f>AA5*4+AC5*4</f>
        <v>408</v>
      </c>
    </row>
    <row r="6" spans="1:30" ht="13.5" customHeight="1">
      <c r="A6" s="142">
        <v>30</v>
      </c>
      <c r="B6" s="255"/>
      <c r="C6" s="108"/>
      <c r="D6" s="109"/>
      <c r="E6" s="109"/>
      <c r="F6" s="108" t="s">
        <v>411</v>
      </c>
      <c r="G6" s="114" t="s">
        <v>427</v>
      </c>
      <c r="H6" s="109">
        <v>1</v>
      </c>
      <c r="I6" s="108" t="s">
        <v>423</v>
      </c>
      <c r="J6" s="65"/>
      <c r="K6" s="55">
        <v>10</v>
      </c>
      <c r="L6" s="108"/>
      <c r="M6" s="120"/>
      <c r="N6" s="109"/>
      <c r="O6" s="108"/>
      <c r="P6" s="108"/>
      <c r="Q6" s="108"/>
      <c r="R6" s="118" t="s">
        <v>265</v>
      </c>
      <c r="S6" s="116"/>
      <c r="T6" s="116">
        <v>10</v>
      </c>
      <c r="U6" s="258"/>
      <c r="V6" s="60" t="s">
        <v>37</v>
      </c>
      <c r="W6" s="57" t="s">
        <v>63</v>
      </c>
      <c r="X6" s="58">
        <v>2.1</v>
      </c>
      <c r="Y6" s="61" t="s">
        <v>41</v>
      </c>
      <c r="Z6" s="28">
        <v>2</v>
      </c>
      <c r="AA6" s="62">
        <f>Z6*7</f>
        <v>14</v>
      </c>
      <c r="AB6" s="28">
        <f>Z6*5</f>
        <v>10</v>
      </c>
      <c r="AC6" s="28" t="s">
        <v>43</v>
      </c>
      <c r="AD6" s="63">
        <f>AA6*4+AB6*9</f>
        <v>146</v>
      </c>
    </row>
    <row r="7" spans="1:30" ht="13.5" customHeight="1">
      <c r="A7" s="142" t="s">
        <v>44</v>
      </c>
      <c r="B7" s="255"/>
      <c r="C7" s="115"/>
      <c r="D7" s="110"/>
      <c r="E7" s="143"/>
      <c r="F7" s="117" t="s">
        <v>412</v>
      </c>
      <c r="G7" s="109"/>
      <c r="H7" s="182">
        <v>20</v>
      </c>
      <c r="I7" s="108" t="s">
        <v>462</v>
      </c>
      <c r="J7" s="55"/>
      <c r="K7" s="55">
        <v>10</v>
      </c>
      <c r="L7" s="108"/>
      <c r="M7" s="119"/>
      <c r="N7" s="116"/>
      <c r="O7" s="108"/>
      <c r="P7" s="115"/>
      <c r="Q7" s="108"/>
      <c r="R7" s="108" t="s">
        <v>260</v>
      </c>
      <c r="S7" s="109"/>
      <c r="T7" s="109">
        <v>10</v>
      </c>
      <c r="U7" s="258"/>
      <c r="V7" s="56">
        <f>X5*5+X7*5</f>
        <v>24</v>
      </c>
      <c r="W7" s="57" t="s">
        <v>46</v>
      </c>
      <c r="X7" s="58">
        <v>2.8</v>
      </c>
      <c r="Y7" s="27" t="s">
        <v>47</v>
      </c>
      <c r="Z7" s="28">
        <v>1.8</v>
      </c>
      <c r="AA7" s="28">
        <f>Z7*1</f>
        <v>1.8</v>
      </c>
      <c r="AB7" s="28" t="s">
        <v>43</v>
      </c>
      <c r="AC7" s="28">
        <f>Z7*5</f>
        <v>9</v>
      </c>
      <c r="AD7" s="28">
        <f>AA7*4+AC7*4</f>
        <v>43.2</v>
      </c>
    </row>
    <row r="8" spans="1:30" ht="13.5" customHeight="1">
      <c r="A8" s="260" t="s">
        <v>48</v>
      </c>
      <c r="B8" s="255"/>
      <c r="C8" s="115"/>
      <c r="D8" s="112"/>
      <c r="E8" s="143"/>
      <c r="F8" s="108" t="s">
        <v>327</v>
      </c>
      <c r="G8" s="114"/>
      <c r="H8" s="109">
        <v>20</v>
      </c>
      <c r="I8" s="108" t="s">
        <v>493</v>
      </c>
      <c r="J8" s="65"/>
      <c r="K8" s="55">
        <v>10</v>
      </c>
      <c r="L8" s="108"/>
      <c r="M8" s="120"/>
      <c r="N8" s="109"/>
      <c r="O8" s="108"/>
      <c r="P8" s="115"/>
      <c r="Q8" s="108"/>
      <c r="R8" s="108" t="s">
        <v>304</v>
      </c>
      <c r="S8" s="109"/>
      <c r="T8" s="109">
        <v>2</v>
      </c>
      <c r="U8" s="258"/>
      <c r="V8" s="60" t="s">
        <v>49</v>
      </c>
      <c r="W8" s="57" t="s">
        <v>50</v>
      </c>
      <c r="X8" s="58"/>
      <c r="Y8" s="27" t="s">
        <v>77</v>
      </c>
      <c r="Z8" s="28">
        <v>2.5</v>
      </c>
      <c r="AA8" s="28"/>
      <c r="AB8" s="28">
        <f>Z8*5</f>
        <v>12.5</v>
      </c>
      <c r="AC8" s="28" t="s">
        <v>43</v>
      </c>
      <c r="AD8" s="28">
        <f>AB8*9</f>
        <v>112.5</v>
      </c>
    </row>
    <row r="9" spans="1:30" ht="13.5" customHeight="1">
      <c r="A9" s="261"/>
      <c r="B9" s="256"/>
      <c r="C9" s="115"/>
      <c r="D9" s="112"/>
      <c r="E9" s="143"/>
      <c r="F9" s="108"/>
      <c r="G9" s="114"/>
      <c r="H9" s="109"/>
      <c r="I9" s="118"/>
      <c r="J9" s="119"/>
      <c r="K9" s="116"/>
      <c r="L9" s="118"/>
      <c r="M9" s="119"/>
      <c r="N9" s="116"/>
      <c r="O9" s="108"/>
      <c r="P9" s="115"/>
      <c r="Q9" s="108"/>
      <c r="R9" s="108"/>
      <c r="S9" s="115"/>
      <c r="T9" s="109"/>
      <c r="U9" s="258"/>
      <c r="V9" s="56">
        <f>X4*2+X5*7+X6</f>
        <v>26.700000000000003</v>
      </c>
      <c r="W9" s="68" t="s">
        <v>69</v>
      </c>
      <c r="X9" s="69"/>
      <c r="Y9" s="27" t="s">
        <v>78</v>
      </c>
      <c r="Z9" s="28">
        <v>1</v>
      </c>
      <c r="AC9" s="27">
        <f>Z9*15</f>
        <v>15</v>
      </c>
    </row>
    <row r="10" spans="1:30" ht="13.5" customHeight="1">
      <c r="A10" s="144" t="s">
        <v>56</v>
      </c>
      <c r="B10" s="145"/>
      <c r="C10" s="115"/>
      <c r="D10" s="112"/>
      <c r="E10" s="143"/>
      <c r="F10" s="108"/>
      <c r="G10" s="115"/>
      <c r="H10" s="109"/>
      <c r="I10" s="108"/>
      <c r="J10" s="109"/>
      <c r="K10" s="109"/>
      <c r="L10" s="108"/>
      <c r="M10" s="109"/>
      <c r="N10" s="108"/>
      <c r="O10" s="108"/>
      <c r="P10" s="115"/>
      <c r="Q10" s="108"/>
      <c r="R10" s="108"/>
      <c r="S10" s="115"/>
      <c r="T10" s="109"/>
      <c r="U10" s="258"/>
      <c r="V10" s="60" t="s">
        <v>57</v>
      </c>
      <c r="W10" s="66"/>
      <c r="X10" s="58"/>
      <c r="AA10" s="27">
        <f>SUM(AA5:AA9)</f>
        <v>27.8</v>
      </c>
      <c r="AB10" s="27">
        <f>SUM(AB5:AB9)</f>
        <v>22.5</v>
      </c>
      <c r="AC10" s="27">
        <f>SUM(AC5:AC9)</f>
        <v>114</v>
      </c>
      <c r="AD10" s="27">
        <f>AA10*4+AB10*9+AC10*4</f>
        <v>769.7</v>
      </c>
    </row>
    <row r="11" spans="1:30" ht="13.5" customHeight="1">
      <c r="A11" s="146"/>
      <c r="B11" s="147"/>
      <c r="C11" s="115"/>
      <c r="D11" s="112"/>
      <c r="E11" s="143"/>
      <c r="F11" s="148"/>
      <c r="G11" s="149"/>
      <c r="H11" s="150"/>
      <c r="I11" s="148"/>
      <c r="J11" s="151"/>
      <c r="K11" s="148"/>
      <c r="L11" s="148"/>
      <c r="M11" s="151"/>
      <c r="N11" s="148"/>
      <c r="O11" s="148"/>
      <c r="P11" s="149"/>
      <c r="Q11" s="148"/>
      <c r="R11" s="148"/>
      <c r="S11" s="149"/>
      <c r="T11" s="150"/>
      <c r="U11" s="263"/>
      <c r="V11" s="78">
        <f>V5*4+V7*9+V9*4</f>
        <v>722.8</v>
      </c>
      <c r="W11" s="79"/>
      <c r="X11" s="80"/>
      <c r="AA11" s="81">
        <f>AA10*4/AD10</f>
        <v>0.14447187215798363</v>
      </c>
      <c r="AB11" s="81">
        <f>AB10*9/AD10</f>
        <v>0.26308951539560865</v>
      </c>
      <c r="AC11" s="81">
        <f>AC10*4/AD10</f>
        <v>0.59243861244640761</v>
      </c>
    </row>
    <row r="12" spans="1:30" ht="13.5" customHeight="1">
      <c r="A12" s="142">
        <v>5</v>
      </c>
      <c r="B12" s="256"/>
      <c r="C12" s="139" t="str">
        <f>'5月菜單'!E47</f>
        <v>紫米飯</v>
      </c>
      <c r="D12" s="140" t="s">
        <v>418</v>
      </c>
      <c r="E12" s="139"/>
      <c r="F12" s="139" t="str">
        <f>'5月菜單'!E48</f>
        <v>油蔥雞</v>
      </c>
      <c r="G12" s="127" t="s">
        <v>456</v>
      </c>
      <c r="H12" s="127"/>
      <c r="I12" s="139" t="str">
        <f>'5月菜單'!E49</f>
        <v>鮮筍肉絲</v>
      </c>
      <c r="J12" s="127" t="s">
        <v>457</v>
      </c>
      <c r="K12" s="127"/>
      <c r="L12" s="139" t="str">
        <f>'5月菜單'!E50</f>
        <v>鮮肉餡餅(加)</v>
      </c>
      <c r="M12" s="152" t="s">
        <v>440</v>
      </c>
      <c r="N12" s="127"/>
      <c r="O12" s="139" t="str">
        <f>'5月菜單'!E51</f>
        <v>深色蔬菜</v>
      </c>
      <c r="P12" s="44" t="s">
        <v>432</v>
      </c>
      <c r="Q12" s="127"/>
      <c r="R12" s="139" t="str">
        <f>'5月菜單'!E52</f>
        <v>蘿蔔排骨湯</v>
      </c>
      <c r="S12" s="47" t="s">
        <v>421</v>
      </c>
      <c r="T12" s="127"/>
      <c r="U12" s="257" t="s">
        <v>70</v>
      </c>
      <c r="V12" s="48" t="s">
        <v>26</v>
      </c>
      <c r="W12" s="49" t="s">
        <v>80</v>
      </c>
      <c r="X12" s="50">
        <v>5.4</v>
      </c>
      <c r="AA12" s="27" t="s">
        <v>98</v>
      </c>
      <c r="AB12" s="27" t="s">
        <v>99</v>
      </c>
      <c r="AC12" s="27" t="s">
        <v>149</v>
      </c>
      <c r="AD12" s="27" t="s">
        <v>32</v>
      </c>
    </row>
    <row r="13" spans="1:30" ht="13.5" customHeight="1">
      <c r="A13" s="142" t="s">
        <v>60</v>
      </c>
      <c r="B13" s="262"/>
      <c r="C13" s="108" t="s">
        <v>251</v>
      </c>
      <c r="D13" s="109"/>
      <c r="E13" s="109">
        <v>35</v>
      </c>
      <c r="F13" s="108" t="s">
        <v>350</v>
      </c>
      <c r="G13" s="109"/>
      <c r="H13" s="109">
        <v>60</v>
      </c>
      <c r="I13" s="108" t="s">
        <v>284</v>
      </c>
      <c r="J13" s="114"/>
      <c r="K13" s="109">
        <v>40</v>
      </c>
      <c r="L13" s="108" t="s">
        <v>522</v>
      </c>
      <c r="M13" s="109" t="s">
        <v>523</v>
      </c>
      <c r="N13" s="109">
        <v>30</v>
      </c>
      <c r="O13" s="52" t="s">
        <v>330</v>
      </c>
      <c r="P13" s="52"/>
      <c r="Q13" s="52">
        <v>120</v>
      </c>
      <c r="R13" s="121" t="s">
        <v>325</v>
      </c>
      <c r="S13" s="114"/>
      <c r="T13" s="109">
        <v>10</v>
      </c>
      <c r="U13" s="258"/>
      <c r="V13" s="56">
        <f>X12*15+X14*5+10</f>
        <v>102.5</v>
      </c>
      <c r="W13" s="57" t="s">
        <v>150</v>
      </c>
      <c r="X13" s="58">
        <v>2</v>
      </c>
      <c r="Y13" s="28" t="s">
        <v>151</v>
      </c>
      <c r="Z13" s="28">
        <v>6.2</v>
      </c>
      <c r="AA13" s="28">
        <f>Z13*2</f>
        <v>12.4</v>
      </c>
      <c r="AB13" s="28"/>
      <c r="AC13" s="28">
        <f>Z13*15</f>
        <v>93</v>
      </c>
      <c r="AD13" s="28">
        <f>AA13*4+AC13*4</f>
        <v>421.6</v>
      </c>
    </row>
    <row r="14" spans="1:30" ht="13.5" customHeight="1">
      <c r="A14" s="142">
        <v>31</v>
      </c>
      <c r="B14" s="262"/>
      <c r="C14" s="108" t="s">
        <v>250</v>
      </c>
      <c r="D14" s="109"/>
      <c r="E14" s="109">
        <v>70</v>
      </c>
      <c r="F14" s="108" t="s">
        <v>264</v>
      </c>
      <c r="G14" s="109"/>
      <c r="H14" s="109">
        <v>15</v>
      </c>
      <c r="I14" s="108" t="s">
        <v>270</v>
      </c>
      <c r="J14" s="114"/>
      <c r="K14" s="109">
        <v>10</v>
      </c>
      <c r="L14" s="108"/>
      <c r="M14" s="109"/>
      <c r="N14" s="109"/>
      <c r="O14" s="108"/>
      <c r="P14" s="108"/>
      <c r="Q14" s="108"/>
      <c r="R14" s="108" t="s">
        <v>327</v>
      </c>
      <c r="S14" s="114"/>
      <c r="T14" s="109">
        <v>10</v>
      </c>
      <c r="U14" s="258"/>
      <c r="V14" s="60" t="s">
        <v>37</v>
      </c>
      <c r="W14" s="57" t="s">
        <v>39</v>
      </c>
      <c r="X14" s="58">
        <v>2.2999999999999998</v>
      </c>
      <c r="Y14" s="61" t="s">
        <v>100</v>
      </c>
      <c r="Z14" s="28">
        <v>2</v>
      </c>
      <c r="AA14" s="62">
        <f>Z14*7</f>
        <v>14</v>
      </c>
      <c r="AB14" s="28">
        <f>Z14*5</f>
        <v>10</v>
      </c>
      <c r="AC14" s="28" t="s">
        <v>75</v>
      </c>
      <c r="AD14" s="63">
        <f>AA14*4+AB14*9</f>
        <v>146</v>
      </c>
    </row>
    <row r="15" spans="1:30" ht="13.5" customHeight="1">
      <c r="A15" s="142" t="s">
        <v>93</v>
      </c>
      <c r="B15" s="262"/>
      <c r="C15" s="115"/>
      <c r="D15" s="112"/>
      <c r="E15" s="143"/>
      <c r="F15" s="108" t="s">
        <v>317</v>
      </c>
      <c r="G15" s="109"/>
      <c r="H15" s="109">
        <v>15</v>
      </c>
      <c r="I15" s="108" t="s">
        <v>391</v>
      </c>
      <c r="J15" s="109"/>
      <c r="K15" s="109">
        <v>10</v>
      </c>
      <c r="L15" s="108"/>
      <c r="M15" s="112"/>
      <c r="N15" s="111"/>
      <c r="O15" s="108"/>
      <c r="P15" s="115"/>
      <c r="Q15" s="108"/>
      <c r="R15" s="108" t="s">
        <v>328</v>
      </c>
      <c r="S15" s="109"/>
      <c r="T15" s="109">
        <v>10</v>
      </c>
      <c r="U15" s="258"/>
      <c r="V15" s="56">
        <f>X13*5+X15*5</f>
        <v>22.5</v>
      </c>
      <c r="W15" s="57" t="s">
        <v>46</v>
      </c>
      <c r="X15" s="58">
        <v>2.5</v>
      </c>
      <c r="Y15" s="27" t="s">
        <v>65</v>
      </c>
      <c r="Z15" s="28">
        <v>1.6</v>
      </c>
      <c r="AA15" s="28">
        <f>Z15*1</f>
        <v>1.6</v>
      </c>
      <c r="AB15" s="28" t="s">
        <v>75</v>
      </c>
      <c r="AC15" s="28">
        <f>Z15*5</f>
        <v>8</v>
      </c>
      <c r="AD15" s="28">
        <f>AA15*4+AC15*4</f>
        <v>38.4</v>
      </c>
    </row>
    <row r="16" spans="1:30" ht="13.5" customHeight="1">
      <c r="A16" s="260" t="s">
        <v>152</v>
      </c>
      <c r="B16" s="262"/>
      <c r="C16" s="115"/>
      <c r="D16" s="112"/>
      <c r="E16" s="143"/>
      <c r="F16" s="108"/>
      <c r="G16" s="109"/>
      <c r="H16" s="109"/>
      <c r="I16" s="108" t="s">
        <v>267</v>
      </c>
      <c r="J16" s="197"/>
      <c r="K16" s="109">
        <v>10</v>
      </c>
      <c r="L16" s="108"/>
      <c r="M16" s="193"/>
      <c r="N16" s="109"/>
      <c r="O16" s="108"/>
      <c r="P16" s="115"/>
      <c r="Q16" s="108"/>
      <c r="R16" s="108"/>
      <c r="S16" s="115"/>
      <c r="T16" s="109"/>
      <c r="U16" s="258"/>
      <c r="V16" s="60" t="s">
        <v>49</v>
      </c>
      <c r="W16" s="57" t="s">
        <v>67</v>
      </c>
      <c r="X16" s="58"/>
      <c r="Y16" s="27" t="s">
        <v>77</v>
      </c>
      <c r="Z16" s="28">
        <v>2.5</v>
      </c>
      <c r="AA16" s="28"/>
      <c r="AB16" s="28">
        <f>Z16*5</f>
        <v>12.5</v>
      </c>
      <c r="AC16" s="28" t="s">
        <v>153</v>
      </c>
      <c r="AD16" s="28">
        <f>AB16*9</f>
        <v>112.5</v>
      </c>
    </row>
    <row r="17" spans="1:30" ht="13.5" customHeight="1">
      <c r="A17" s="260"/>
      <c r="B17" s="262"/>
      <c r="C17" s="115"/>
      <c r="D17" s="112"/>
      <c r="E17" s="143"/>
      <c r="F17" s="108"/>
      <c r="G17" s="115"/>
      <c r="H17" s="109"/>
      <c r="I17" s="118" t="s">
        <v>280</v>
      </c>
      <c r="J17" s="119"/>
      <c r="K17" s="116">
        <v>10</v>
      </c>
      <c r="L17" s="118"/>
      <c r="M17" s="119"/>
      <c r="N17" s="116"/>
      <c r="O17" s="108"/>
      <c r="P17" s="115"/>
      <c r="Q17" s="108"/>
      <c r="R17" s="108"/>
      <c r="S17" s="115"/>
      <c r="T17" s="109"/>
      <c r="U17" s="258"/>
      <c r="V17" s="56">
        <f>X12*2+X13*7+X14</f>
        <v>27.1</v>
      </c>
      <c r="W17" s="68" t="s">
        <v>69</v>
      </c>
      <c r="X17" s="69"/>
      <c r="Y17" s="27" t="s">
        <v>78</v>
      </c>
      <c r="Z17" s="28">
        <v>1</v>
      </c>
      <c r="AC17" s="27">
        <f>Z17*15</f>
        <v>15</v>
      </c>
    </row>
    <row r="18" spans="1:30" ht="13.5" customHeight="1">
      <c r="A18" s="144" t="s">
        <v>79</v>
      </c>
      <c r="B18" s="145"/>
      <c r="C18" s="115"/>
      <c r="D18" s="112"/>
      <c r="E18" s="143"/>
      <c r="F18" s="108"/>
      <c r="G18" s="115"/>
      <c r="H18" s="109"/>
      <c r="I18" s="52"/>
      <c r="J18" s="194"/>
      <c r="K18" s="52"/>
      <c r="L18" s="108"/>
      <c r="M18" s="193"/>
      <c r="N18" s="109"/>
      <c r="O18" s="108"/>
      <c r="P18" s="115"/>
      <c r="Q18" s="108"/>
      <c r="R18" s="108"/>
      <c r="S18" s="115"/>
      <c r="T18" s="109"/>
      <c r="U18" s="258"/>
      <c r="V18" s="60" t="s">
        <v>57</v>
      </c>
      <c r="W18" s="66"/>
      <c r="X18" s="58"/>
      <c r="AA18" s="27">
        <f>SUM(AA13:AA17)</f>
        <v>28</v>
      </c>
      <c r="AB18" s="27">
        <f>SUM(AB13:AB17)</f>
        <v>22.5</v>
      </c>
      <c r="AC18" s="27">
        <f>SUM(AC13:AC17)</f>
        <v>116</v>
      </c>
      <c r="AD18" s="27">
        <f>AA18*4+AB18*9+AC18*4</f>
        <v>778.5</v>
      </c>
    </row>
    <row r="19" spans="1:30" ht="13.5" customHeight="1" thickBot="1">
      <c r="A19" s="153"/>
      <c r="B19" s="154"/>
      <c r="C19" s="115"/>
      <c r="D19" s="112"/>
      <c r="E19" s="143"/>
      <c r="F19" s="148"/>
      <c r="G19" s="149"/>
      <c r="H19" s="150"/>
      <c r="I19" s="148"/>
      <c r="J19" s="151"/>
      <c r="K19" s="148"/>
      <c r="L19" s="148"/>
      <c r="M19" s="151"/>
      <c r="N19" s="148"/>
      <c r="O19" s="148"/>
      <c r="P19" s="149"/>
      <c r="Q19" s="148"/>
      <c r="R19" s="148"/>
      <c r="S19" s="149"/>
      <c r="T19" s="150"/>
      <c r="U19" s="263"/>
      <c r="V19" s="78">
        <f>V13*4+V15*9+V17*4</f>
        <v>720.9</v>
      </c>
      <c r="W19" s="79"/>
      <c r="X19" s="80"/>
      <c r="AA19" s="81">
        <f>AA18*4/AD18</f>
        <v>0.14386640976236351</v>
      </c>
      <c r="AB19" s="81">
        <f>AB18*9/AD18</f>
        <v>0.26011560693641617</v>
      </c>
      <c r="AC19" s="81">
        <f>AC18*4/AD18</f>
        <v>0.59601798330122024</v>
      </c>
    </row>
    <row r="20" spans="1:30" ht="13.5" customHeight="1">
      <c r="A20" s="138"/>
      <c r="B20" s="262"/>
      <c r="C20" s="139"/>
      <c r="D20" s="140"/>
      <c r="E20" s="141"/>
      <c r="F20" s="139"/>
      <c r="G20" s="127"/>
      <c r="H20" s="127"/>
      <c r="I20" s="139"/>
      <c r="J20" s="152"/>
      <c r="K20" s="127"/>
      <c r="L20" s="139"/>
      <c r="M20" s="152"/>
      <c r="N20" s="127"/>
      <c r="O20" s="139"/>
      <c r="P20" s="127"/>
      <c r="Q20" s="127"/>
      <c r="R20" s="139"/>
      <c r="S20" s="127"/>
      <c r="T20" s="127"/>
      <c r="U20" s="257" t="s">
        <v>70</v>
      </c>
      <c r="V20" s="48" t="s">
        <v>26</v>
      </c>
      <c r="W20" s="49" t="s">
        <v>80</v>
      </c>
      <c r="X20" s="50"/>
      <c r="AA20" s="27" t="s">
        <v>0</v>
      </c>
      <c r="AB20" s="27" t="s">
        <v>30</v>
      </c>
      <c r="AC20" s="27" t="s">
        <v>2</v>
      </c>
      <c r="AD20" s="27" t="s">
        <v>32</v>
      </c>
    </row>
    <row r="21" spans="1:30" ht="13.5" customHeight="1">
      <c r="A21" s="142" t="s">
        <v>119</v>
      </c>
      <c r="B21" s="262"/>
      <c r="C21" s="108"/>
      <c r="D21" s="110"/>
      <c r="E21" s="111"/>
      <c r="F21" s="108"/>
      <c r="G21" s="109"/>
      <c r="H21" s="109"/>
      <c r="I21" s="108"/>
      <c r="J21" s="109"/>
      <c r="K21" s="109"/>
      <c r="L21" s="108"/>
      <c r="M21" s="109"/>
      <c r="N21" s="109"/>
      <c r="O21" s="108"/>
      <c r="P21" s="108"/>
      <c r="Q21" s="108"/>
      <c r="R21" s="108"/>
      <c r="S21" s="120"/>
      <c r="T21" s="109"/>
      <c r="U21" s="258"/>
      <c r="V21" s="56"/>
      <c r="W21" s="57" t="s">
        <v>35</v>
      </c>
      <c r="X21" s="58"/>
      <c r="Y21" s="28" t="s">
        <v>36</v>
      </c>
      <c r="Z21" s="28">
        <v>6.2</v>
      </c>
      <c r="AA21" s="28">
        <f>Z21*2</f>
        <v>12.4</v>
      </c>
      <c r="AB21" s="28"/>
      <c r="AC21" s="28">
        <f>Z21*15</f>
        <v>93</v>
      </c>
      <c r="AD21" s="28">
        <f>AA21*4+AC21*4</f>
        <v>421.6</v>
      </c>
    </row>
    <row r="22" spans="1:30" ht="13.5" customHeight="1">
      <c r="A22" s="142"/>
      <c r="B22" s="262"/>
      <c r="C22" s="108"/>
      <c r="D22" s="109"/>
      <c r="E22" s="109"/>
      <c r="F22" s="108"/>
      <c r="G22" s="109"/>
      <c r="H22" s="109"/>
      <c r="I22" s="108"/>
      <c r="J22" s="109"/>
      <c r="K22" s="109"/>
      <c r="L22" s="108"/>
      <c r="M22" s="112"/>
      <c r="N22" s="111"/>
      <c r="O22" s="108"/>
      <c r="P22" s="108"/>
      <c r="Q22" s="108"/>
      <c r="R22" s="108"/>
      <c r="S22" s="112"/>
      <c r="T22" s="111"/>
      <c r="U22" s="258"/>
      <c r="V22" s="60" t="s">
        <v>37</v>
      </c>
      <c r="W22" s="57" t="s">
        <v>63</v>
      </c>
      <c r="X22" s="58"/>
      <c r="Y22" s="61" t="s">
        <v>100</v>
      </c>
      <c r="Z22" s="28">
        <v>2.2000000000000002</v>
      </c>
      <c r="AA22" s="62">
        <f>Z22*7</f>
        <v>15.400000000000002</v>
      </c>
      <c r="AB22" s="28">
        <f>Z22*5</f>
        <v>11</v>
      </c>
      <c r="AC22" s="28" t="s">
        <v>145</v>
      </c>
      <c r="AD22" s="63">
        <f>AA22*4+AB22*9</f>
        <v>160.60000000000002</v>
      </c>
    </row>
    <row r="23" spans="1:30" ht="13.5" customHeight="1">
      <c r="A23" s="142" t="s">
        <v>44</v>
      </c>
      <c r="B23" s="262"/>
      <c r="C23" s="108"/>
      <c r="D23" s="112"/>
      <c r="E23" s="111"/>
      <c r="F23" s="108"/>
      <c r="G23" s="193"/>
      <c r="H23" s="109"/>
      <c r="I23" s="108"/>
      <c r="J23" s="109"/>
      <c r="K23" s="109"/>
      <c r="L23" s="108"/>
      <c r="M23" s="109"/>
      <c r="N23" s="109"/>
      <c r="O23" s="108"/>
      <c r="P23" s="115"/>
      <c r="Q23" s="108"/>
      <c r="R23" s="118"/>
      <c r="S23" s="109"/>
      <c r="T23" s="109"/>
      <c r="U23" s="258"/>
      <c r="V23" s="56">
        <f>X21*5+X23*5</f>
        <v>0</v>
      </c>
      <c r="W23" s="57" t="s">
        <v>101</v>
      </c>
      <c r="X23" s="58"/>
      <c r="Y23" s="27" t="s">
        <v>146</v>
      </c>
      <c r="Z23" s="28">
        <v>1.6</v>
      </c>
      <c r="AA23" s="28">
        <f>Z23*1</f>
        <v>1.6</v>
      </c>
      <c r="AB23" s="28" t="s">
        <v>145</v>
      </c>
      <c r="AC23" s="28">
        <f>Z23*5</f>
        <v>8</v>
      </c>
      <c r="AD23" s="28">
        <f>AA23*4+AC23*4</f>
        <v>38.4</v>
      </c>
    </row>
    <row r="24" spans="1:30" ht="13.5" customHeight="1">
      <c r="A24" s="260" t="s">
        <v>154</v>
      </c>
      <c r="B24" s="262"/>
      <c r="C24" s="108"/>
      <c r="D24" s="112"/>
      <c r="E24" s="111"/>
      <c r="F24" s="108"/>
      <c r="G24" s="115"/>
      <c r="H24" s="109"/>
      <c r="I24" s="108"/>
      <c r="J24" s="109"/>
      <c r="K24" s="109"/>
      <c r="L24" s="118"/>
      <c r="M24" s="119"/>
      <c r="N24" s="116"/>
      <c r="O24" s="108"/>
      <c r="P24" s="115"/>
      <c r="Q24" s="108"/>
      <c r="R24" s="108"/>
      <c r="S24" s="115"/>
      <c r="T24" s="109"/>
      <c r="U24" s="258"/>
      <c r="V24" s="60" t="s">
        <v>49</v>
      </c>
      <c r="W24" s="57" t="s">
        <v>135</v>
      </c>
      <c r="X24" s="58"/>
      <c r="Y24" s="27" t="s">
        <v>155</v>
      </c>
      <c r="Z24" s="28">
        <v>2.5</v>
      </c>
      <c r="AA24" s="28"/>
      <c r="AB24" s="28">
        <f>Z24*5</f>
        <v>12.5</v>
      </c>
      <c r="AC24" s="28" t="s">
        <v>145</v>
      </c>
      <c r="AD24" s="28">
        <f>AB24*9</f>
        <v>112.5</v>
      </c>
    </row>
    <row r="25" spans="1:30" ht="13.5" customHeight="1">
      <c r="A25" s="260"/>
      <c r="B25" s="262"/>
      <c r="C25" s="108"/>
      <c r="D25" s="112"/>
      <c r="E25" s="111"/>
      <c r="F25" s="108"/>
      <c r="G25" s="115"/>
      <c r="H25" s="109"/>
      <c r="I25" s="118"/>
      <c r="J25" s="119"/>
      <c r="K25" s="116"/>
      <c r="L25" s="108"/>
      <c r="M25" s="193"/>
      <c r="N25" s="116"/>
      <c r="O25" s="108"/>
      <c r="P25" s="115"/>
      <c r="Q25" s="108"/>
      <c r="R25" s="108"/>
      <c r="S25" s="115"/>
      <c r="T25" s="109"/>
      <c r="U25" s="258"/>
      <c r="V25" s="56">
        <f>X20*2+X21*7+X22</f>
        <v>0</v>
      </c>
      <c r="W25" s="68" t="s">
        <v>69</v>
      </c>
      <c r="X25" s="69"/>
      <c r="Y25" s="27" t="s">
        <v>156</v>
      </c>
      <c r="AC25" s="27">
        <f>Z25*15</f>
        <v>0</v>
      </c>
    </row>
    <row r="26" spans="1:30" ht="13.2" customHeight="1">
      <c r="A26" s="144" t="s">
        <v>137</v>
      </c>
      <c r="B26" s="145"/>
      <c r="C26" s="108"/>
      <c r="D26" s="112"/>
      <c r="E26" s="111"/>
      <c r="F26" s="108"/>
      <c r="G26" s="115"/>
      <c r="H26" s="109"/>
      <c r="I26" s="108"/>
      <c r="J26" s="193"/>
      <c r="K26" s="109"/>
      <c r="L26" s="108"/>
      <c r="M26" s="193"/>
      <c r="N26" s="116"/>
      <c r="O26" s="108"/>
      <c r="P26" s="115"/>
      <c r="Q26" s="108"/>
      <c r="R26" s="108"/>
      <c r="S26" s="115"/>
      <c r="T26" s="109"/>
      <c r="U26" s="258"/>
      <c r="V26" s="60" t="s">
        <v>57</v>
      </c>
      <c r="W26" s="66"/>
      <c r="X26" s="58"/>
      <c r="AA26" s="27">
        <f>SUM(AA21:AA25)</f>
        <v>29.400000000000006</v>
      </c>
      <c r="AB26" s="27">
        <f>SUM(AB21:AB25)</f>
        <v>23.5</v>
      </c>
      <c r="AC26" s="27">
        <f>SUM(AC21:AC25)</f>
        <v>101</v>
      </c>
      <c r="AD26" s="27">
        <f>AA26*4+AB26*9+AC26*4</f>
        <v>733.1</v>
      </c>
    </row>
    <row r="27" spans="1:30" ht="13.5" customHeight="1" thickBot="1">
      <c r="A27" s="153"/>
      <c r="B27" s="154"/>
      <c r="C27" s="108"/>
      <c r="D27" s="112"/>
      <c r="E27" s="111"/>
      <c r="F27" s="148"/>
      <c r="G27" s="149"/>
      <c r="H27" s="150"/>
      <c r="I27" s="148"/>
      <c r="J27" s="151"/>
      <c r="K27" s="148"/>
      <c r="L27" s="148"/>
      <c r="M27" s="151"/>
      <c r="N27" s="148"/>
      <c r="O27" s="148"/>
      <c r="P27" s="149"/>
      <c r="Q27" s="148"/>
      <c r="R27" s="148"/>
      <c r="S27" s="149"/>
      <c r="T27" s="150"/>
      <c r="U27" s="263"/>
      <c r="V27" s="78">
        <f>V21*4+V23*9+V25*4</f>
        <v>0</v>
      </c>
      <c r="W27" s="79"/>
      <c r="X27" s="80"/>
      <c r="AA27" s="81">
        <f>AA26*4/AD26</f>
        <v>0.16041467739735374</v>
      </c>
      <c r="AB27" s="81">
        <f>AB26*9/AD26</f>
        <v>0.28850088664575091</v>
      </c>
      <c r="AC27" s="81">
        <f>AC26*4/AD26</f>
        <v>0.55108443595689538</v>
      </c>
    </row>
    <row r="28" spans="1:30" ht="13.5" customHeight="1">
      <c r="A28" s="138"/>
      <c r="B28" s="262"/>
      <c r="C28" s="139"/>
      <c r="D28" s="139"/>
      <c r="E28" s="139"/>
      <c r="F28" s="139"/>
      <c r="G28" s="139"/>
      <c r="H28" s="139"/>
      <c r="I28" s="139"/>
      <c r="J28" s="127"/>
      <c r="K28" s="127"/>
      <c r="L28" s="139"/>
      <c r="M28" s="152"/>
      <c r="N28" s="127"/>
      <c r="O28" s="139"/>
      <c r="P28" s="127"/>
      <c r="Q28" s="127"/>
      <c r="R28" s="139"/>
      <c r="S28" s="127"/>
      <c r="T28" s="127"/>
      <c r="U28" s="257" t="s">
        <v>70</v>
      </c>
      <c r="V28" s="48" t="s">
        <v>26</v>
      </c>
      <c r="W28" s="49" t="s">
        <v>128</v>
      </c>
      <c r="X28" s="50"/>
      <c r="Y28" s="88" t="s">
        <v>129</v>
      </c>
      <c r="Z28" s="88" t="s">
        <v>130</v>
      </c>
      <c r="AA28" s="27" t="s">
        <v>130</v>
      </c>
      <c r="AB28" s="27" t="s">
        <v>129</v>
      </c>
      <c r="AC28" s="27" t="s">
        <v>140</v>
      </c>
      <c r="AD28" s="27" t="s">
        <v>141</v>
      </c>
    </row>
    <row r="29" spans="1:30" ht="13.5" customHeight="1">
      <c r="A29" s="142" t="s">
        <v>33</v>
      </c>
      <c r="B29" s="262"/>
      <c r="C29" s="108"/>
      <c r="D29" s="114"/>
      <c r="E29" s="109"/>
      <c r="F29" s="108"/>
      <c r="G29" s="109"/>
      <c r="H29" s="109"/>
      <c r="I29" s="143"/>
      <c r="J29" s="109"/>
      <c r="K29" s="178"/>
      <c r="L29" s="108"/>
      <c r="M29" s="109"/>
      <c r="N29" s="109"/>
      <c r="O29" s="108"/>
      <c r="P29" s="108"/>
      <c r="Q29" s="108"/>
      <c r="R29" s="121"/>
      <c r="S29" s="114"/>
      <c r="T29" s="109"/>
      <c r="U29" s="258"/>
      <c r="V29" s="56"/>
      <c r="W29" s="57" t="s">
        <v>131</v>
      </c>
      <c r="X29" s="58"/>
      <c r="Y29" s="88" t="e">
        <f>V31*9/V35*100</f>
        <v>#DIV/0!</v>
      </c>
      <c r="Z29" s="88" t="e">
        <f>V33*4/V35*100</f>
        <v>#DIV/0!</v>
      </c>
      <c r="AA29" s="28" t="e">
        <f>Z29*2</f>
        <v>#DIV/0!</v>
      </c>
      <c r="AB29" s="28"/>
      <c r="AC29" s="28" t="e">
        <f>Z29*15</f>
        <v>#DIV/0!</v>
      </c>
      <c r="AD29" s="28" t="e">
        <f>AA29*4+AC29*4</f>
        <v>#DIV/0!</v>
      </c>
    </row>
    <row r="30" spans="1:30" ht="13.5" customHeight="1">
      <c r="A30" s="142"/>
      <c r="B30" s="262"/>
      <c r="C30" s="108"/>
      <c r="D30" s="114"/>
      <c r="E30" s="109"/>
      <c r="F30" s="108"/>
      <c r="G30" s="109"/>
      <c r="H30" s="109"/>
      <c r="I30" s="143"/>
      <c r="J30" s="109"/>
      <c r="K30" s="178"/>
      <c r="L30" s="108"/>
      <c r="M30" s="109"/>
      <c r="N30" s="109"/>
      <c r="O30" s="108"/>
      <c r="P30" s="108"/>
      <c r="Q30" s="108"/>
      <c r="R30" s="108"/>
      <c r="S30" s="114"/>
      <c r="T30" s="109"/>
      <c r="U30" s="258"/>
      <c r="V30" s="60" t="s">
        <v>37</v>
      </c>
      <c r="W30" s="57" t="s">
        <v>132</v>
      </c>
      <c r="X30" s="58"/>
      <c r="Y30" s="89"/>
      <c r="Z30" s="89"/>
      <c r="AA30" s="62">
        <f>Z30*7</f>
        <v>0</v>
      </c>
      <c r="AB30" s="28">
        <f>Z30*5</f>
        <v>0</v>
      </c>
      <c r="AC30" s="28" t="s">
        <v>75</v>
      </c>
      <c r="AD30" s="63">
        <f>AA30*4+AB30*9</f>
        <v>0</v>
      </c>
    </row>
    <row r="31" spans="1:30" ht="13.5" customHeight="1">
      <c r="A31" s="142" t="s">
        <v>44</v>
      </c>
      <c r="B31" s="262"/>
      <c r="C31" s="115"/>
      <c r="D31" s="110"/>
      <c r="E31" s="143"/>
      <c r="F31" s="108"/>
      <c r="G31" s="109"/>
      <c r="H31" s="109"/>
      <c r="I31" s="143"/>
      <c r="J31" s="109"/>
      <c r="K31" s="178"/>
      <c r="L31" s="108"/>
      <c r="M31" s="193"/>
      <c r="N31" s="109"/>
      <c r="O31" s="108"/>
      <c r="P31" s="115"/>
      <c r="Q31" s="108"/>
      <c r="R31" s="108"/>
      <c r="S31" s="109"/>
      <c r="T31" s="109"/>
      <c r="U31" s="258"/>
      <c r="V31" s="56">
        <f>X29*5+X31*5</f>
        <v>0</v>
      </c>
      <c r="W31" s="57" t="s">
        <v>133</v>
      </c>
      <c r="X31" s="58"/>
      <c r="Y31" s="89"/>
      <c r="Z31" s="89"/>
      <c r="AA31" s="28">
        <f>Z31*1</f>
        <v>0</v>
      </c>
      <c r="AB31" s="28" t="s">
        <v>145</v>
      </c>
      <c r="AC31" s="28">
        <f>Z31*5</f>
        <v>0</v>
      </c>
      <c r="AD31" s="28">
        <f>AA31*4+AC31*4</f>
        <v>0</v>
      </c>
    </row>
    <row r="32" spans="1:30" ht="13.5" customHeight="1">
      <c r="A32" s="260" t="s">
        <v>147</v>
      </c>
      <c r="B32" s="262"/>
      <c r="C32" s="108"/>
      <c r="D32" s="110"/>
      <c r="E32" s="111"/>
      <c r="F32" s="108"/>
      <c r="G32" s="115"/>
      <c r="H32" s="109"/>
      <c r="I32" s="143"/>
      <c r="J32" s="109"/>
      <c r="K32" s="178"/>
      <c r="L32" s="108"/>
      <c r="M32" s="193"/>
      <c r="N32" s="109"/>
      <c r="O32" s="108"/>
      <c r="P32" s="115"/>
      <c r="Q32" s="108"/>
      <c r="R32" s="108"/>
      <c r="S32" s="115"/>
      <c r="T32" s="109"/>
      <c r="U32" s="258"/>
      <c r="V32" s="60" t="s">
        <v>49</v>
      </c>
      <c r="W32" s="57" t="s">
        <v>135</v>
      </c>
      <c r="X32" s="58"/>
      <c r="Y32" s="89"/>
      <c r="Z32" s="89"/>
      <c r="AA32" s="28"/>
      <c r="AB32" s="28">
        <f>Z32*5</f>
        <v>0</v>
      </c>
      <c r="AC32" s="28" t="s">
        <v>145</v>
      </c>
      <c r="AD32" s="28">
        <f>AB32*9</f>
        <v>0</v>
      </c>
    </row>
    <row r="33" spans="1:30" ht="13.5" customHeight="1">
      <c r="A33" s="260"/>
      <c r="B33" s="262"/>
      <c r="C33" s="115"/>
      <c r="D33" s="112"/>
      <c r="E33" s="143"/>
      <c r="F33" s="108"/>
      <c r="G33" s="115"/>
      <c r="H33" s="109"/>
      <c r="I33" s="108"/>
      <c r="J33" s="193"/>
      <c r="K33" s="109"/>
      <c r="L33" s="118"/>
      <c r="M33" s="119"/>
      <c r="N33" s="116"/>
      <c r="O33" s="108"/>
      <c r="P33" s="115"/>
      <c r="Q33" s="108"/>
      <c r="R33" s="108"/>
      <c r="S33" s="115"/>
      <c r="T33" s="109"/>
      <c r="U33" s="258"/>
      <c r="V33" s="56">
        <f>X28*2+X29*7+X30</f>
        <v>0</v>
      </c>
      <c r="W33" s="68" t="s">
        <v>136</v>
      </c>
      <c r="X33" s="69"/>
      <c r="Y33" s="90"/>
      <c r="Z33" s="90"/>
      <c r="AC33" s="27">
        <f>Z33*15</f>
        <v>0</v>
      </c>
    </row>
    <row r="34" spans="1:30" ht="13.5" customHeight="1">
      <c r="A34" s="144" t="s">
        <v>137</v>
      </c>
      <c r="B34" s="145"/>
      <c r="C34" s="115"/>
      <c r="D34" s="112"/>
      <c r="E34" s="143"/>
      <c r="F34" s="108"/>
      <c r="G34" s="115"/>
      <c r="H34" s="109"/>
      <c r="I34" s="108"/>
      <c r="J34" s="193"/>
      <c r="K34" s="116"/>
      <c r="L34" s="108"/>
      <c r="M34" s="193"/>
      <c r="N34" s="108"/>
      <c r="O34" s="108"/>
      <c r="P34" s="115"/>
      <c r="Q34" s="108"/>
      <c r="R34" s="108"/>
      <c r="S34" s="115"/>
      <c r="T34" s="109"/>
      <c r="U34" s="258"/>
      <c r="V34" s="60" t="s">
        <v>57</v>
      </c>
      <c r="W34" s="66"/>
      <c r="X34" s="58"/>
      <c r="Y34" s="91" t="s">
        <v>138</v>
      </c>
      <c r="Z34" s="91" t="s">
        <v>139</v>
      </c>
      <c r="AA34" s="27" t="e">
        <f>SUM(AA29:AA33)</f>
        <v>#DIV/0!</v>
      </c>
      <c r="AB34" s="27">
        <f>SUM(AB29:AB33)</f>
        <v>0</v>
      </c>
      <c r="AC34" s="27" t="e">
        <f>SUM(AC29:AC33)</f>
        <v>#DIV/0!</v>
      </c>
      <c r="AD34" s="27" t="e">
        <f>AA34*4+AB34*9+AC34*4</f>
        <v>#DIV/0!</v>
      </c>
    </row>
    <row r="35" spans="1:30" ht="13.5" customHeight="1">
      <c r="A35" s="155"/>
      <c r="B35" s="156"/>
      <c r="C35" s="115"/>
      <c r="D35" s="112"/>
      <c r="E35" s="143"/>
      <c r="F35" s="148"/>
      <c r="G35" s="149"/>
      <c r="H35" s="150"/>
      <c r="I35" s="148"/>
      <c r="J35" s="151"/>
      <c r="K35" s="148"/>
      <c r="L35" s="148"/>
      <c r="M35" s="151"/>
      <c r="N35" s="148"/>
      <c r="O35" s="148"/>
      <c r="P35" s="149"/>
      <c r="Q35" s="148"/>
      <c r="R35" s="148"/>
      <c r="S35" s="149"/>
      <c r="T35" s="150"/>
      <c r="U35" s="263"/>
      <c r="V35" s="78">
        <f>V29*4+V31*9+V33*4</f>
        <v>0</v>
      </c>
      <c r="W35" s="79"/>
      <c r="X35" s="80"/>
      <c r="Y35" s="94">
        <f>B35+E35+H35+K35+N35+Q35</f>
        <v>0</v>
      </c>
      <c r="Z35" s="94">
        <f>C35+F35+I35+L35+O35+R35</f>
        <v>0</v>
      </c>
      <c r="AA35" s="81" t="e">
        <f>AA34*4/AD34</f>
        <v>#DIV/0!</v>
      </c>
      <c r="AB35" s="81" t="e">
        <f>AB34*9/AD34</f>
        <v>#DIV/0!</v>
      </c>
      <c r="AC35" s="81" t="e">
        <f>AC34*4/AD34</f>
        <v>#DIV/0!</v>
      </c>
    </row>
    <row r="36" spans="1:30" ht="13.5" customHeight="1">
      <c r="A36" s="138"/>
      <c r="B36" s="254"/>
      <c r="C36" s="139"/>
      <c r="D36" s="140"/>
      <c r="E36" s="141"/>
      <c r="F36" s="139"/>
      <c r="G36" s="139"/>
      <c r="H36" s="139"/>
      <c r="I36" s="127"/>
      <c r="J36" s="127"/>
      <c r="K36" s="127"/>
      <c r="L36" s="127"/>
      <c r="M36" s="127"/>
      <c r="N36" s="127"/>
      <c r="O36" s="139"/>
      <c r="P36" s="139"/>
      <c r="Q36" s="127"/>
      <c r="R36" s="139"/>
      <c r="S36" s="139"/>
      <c r="T36" s="139"/>
      <c r="U36" s="257" t="s">
        <v>127</v>
      </c>
      <c r="V36" s="48" t="s">
        <v>26</v>
      </c>
      <c r="W36" s="49" t="s">
        <v>80</v>
      </c>
      <c r="X36" s="50"/>
      <c r="Y36" s="88" t="s">
        <v>30</v>
      </c>
      <c r="Z36" s="88" t="s">
        <v>130</v>
      </c>
    </row>
    <row r="37" spans="1:30" ht="13.5" customHeight="1">
      <c r="A37" s="142" t="s">
        <v>33</v>
      </c>
      <c r="B37" s="255"/>
      <c r="C37" s="108"/>
      <c r="D37" s="110"/>
      <c r="E37" s="143"/>
      <c r="F37" s="108"/>
      <c r="G37" s="109"/>
      <c r="H37" s="109"/>
      <c r="I37" s="143"/>
      <c r="J37" s="109"/>
      <c r="K37" s="178"/>
      <c r="L37" s="108"/>
      <c r="M37" s="109"/>
      <c r="N37" s="109"/>
      <c r="O37" s="108"/>
      <c r="P37" s="108"/>
      <c r="Q37" s="108"/>
      <c r="R37" s="108"/>
      <c r="S37" s="114"/>
      <c r="T37" s="109"/>
      <c r="U37" s="258"/>
      <c r="V37" s="56"/>
      <c r="W37" s="57" t="s">
        <v>35</v>
      </c>
      <c r="X37" s="58"/>
      <c r="Y37" s="88" t="e">
        <f>V39*9/V43*100</f>
        <v>#DIV/0!</v>
      </c>
      <c r="Z37" s="88" t="e">
        <f>V41*4/V43*100</f>
        <v>#DIV/0!</v>
      </c>
    </row>
    <row r="38" spans="1:30" ht="13.5" customHeight="1">
      <c r="A38" s="142"/>
      <c r="B38" s="255"/>
      <c r="C38" s="108"/>
      <c r="D38" s="185"/>
      <c r="E38" s="111"/>
      <c r="F38" s="108"/>
      <c r="G38" s="109"/>
      <c r="H38" s="109"/>
      <c r="I38" s="143"/>
      <c r="J38" s="109"/>
      <c r="K38" s="178"/>
      <c r="L38" s="108"/>
      <c r="M38" s="109"/>
      <c r="N38" s="111"/>
      <c r="O38" s="108"/>
      <c r="P38" s="108"/>
      <c r="Q38" s="108"/>
      <c r="R38" s="108"/>
      <c r="S38" s="114"/>
      <c r="T38" s="109"/>
      <c r="U38" s="258"/>
      <c r="V38" s="60" t="s">
        <v>37</v>
      </c>
      <c r="W38" s="57" t="s">
        <v>132</v>
      </c>
      <c r="X38" s="58"/>
      <c r="Y38" s="89"/>
      <c r="Z38" s="89"/>
    </row>
    <row r="39" spans="1:30" ht="13.5" customHeight="1">
      <c r="A39" s="142" t="s">
        <v>157</v>
      </c>
      <c r="B39" s="255"/>
      <c r="C39" s="108"/>
      <c r="D39" s="185"/>
      <c r="E39" s="111"/>
      <c r="F39" s="108"/>
      <c r="G39" s="109"/>
      <c r="H39" s="109"/>
      <c r="I39" s="143"/>
      <c r="J39" s="109"/>
      <c r="K39" s="178"/>
      <c r="L39" s="108"/>
      <c r="M39" s="109"/>
      <c r="N39" s="109"/>
      <c r="O39" s="108"/>
      <c r="P39" s="115"/>
      <c r="Q39" s="108"/>
      <c r="R39" s="108"/>
      <c r="S39" s="120"/>
      <c r="T39" s="109"/>
      <c r="U39" s="258"/>
      <c r="V39" s="56">
        <f>X37*5+X39*5</f>
        <v>0</v>
      </c>
      <c r="W39" s="57" t="s">
        <v>101</v>
      </c>
      <c r="X39" s="58"/>
      <c r="Y39" s="89"/>
      <c r="Z39" s="89"/>
    </row>
    <row r="40" spans="1:30" ht="13.5" customHeight="1">
      <c r="A40" s="260" t="s">
        <v>94</v>
      </c>
      <c r="B40" s="255"/>
      <c r="C40" s="108"/>
      <c r="D40" s="185"/>
      <c r="E40" s="111"/>
      <c r="F40" s="108"/>
      <c r="G40" s="115"/>
      <c r="H40" s="109"/>
      <c r="I40" s="143"/>
      <c r="J40" s="109"/>
      <c r="K40" s="178"/>
      <c r="L40" s="118"/>
      <c r="M40" s="119"/>
      <c r="N40" s="116"/>
      <c r="O40" s="108"/>
      <c r="P40" s="115"/>
      <c r="Q40" s="108"/>
      <c r="R40" s="108"/>
      <c r="S40" s="115"/>
      <c r="T40" s="109"/>
      <c r="U40" s="258"/>
      <c r="V40" s="60" t="s">
        <v>49</v>
      </c>
      <c r="W40" s="57" t="s">
        <v>135</v>
      </c>
      <c r="X40" s="58"/>
      <c r="Y40" s="89"/>
      <c r="Z40" s="89"/>
    </row>
    <row r="41" spans="1:30" ht="13.5" customHeight="1">
      <c r="A41" s="261"/>
      <c r="B41" s="256"/>
      <c r="C41" s="108"/>
      <c r="D41" s="112"/>
      <c r="E41" s="111"/>
      <c r="F41" s="108"/>
      <c r="G41" s="115"/>
      <c r="H41" s="109"/>
      <c r="I41" s="108"/>
      <c r="J41" s="193"/>
      <c r="K41" s="109"/>
      <c r="L41" s="108"/>
      <c r="M41" s="193"/>
      <c r="N41" s="116"/>
      <c r="O41" s="108"/>
      <c r="P41" s="115"/>
      <c r="Q41" s="108"/>
      <c r="R41" s="108"/>
      <c r="S41" s="115"/>
      <c r="T41" s="109"/>
      <c r="U41" s="258"/>
      <c r="V41" s="56">
        <f>X36*2+X37*7+X38</f>
        <v>0</v>
      </c>
      <c r="W41" s="68" t="s">
        <v>136</v>
      </c>
      <c r="X41" s="69"/>
      <c r="Y41" s="90"/>
      <c r="Z41" s="90"/>
    </row>
    <row r="42" spans="1:30" ht="13.5" customHeight="1">
      <c r="A42" s="144" t="s">
        <v>79</v>
      </c>
      <c r="B42" s="145"/>
      <c r="C42" s="108"/>
      <c r="D42" s="112"/>
      <c r="E42" s="111"/>
      <c r="F42" s="108"/>
      <c r="G42" s="115"/>
      <c r="H42" s="109"/>
      <c r="J42" s="179"/>
      <c r="K42" s="180"/>
      <c r="L42" s="108"/>
      <c r="M42" s="193"/>
      <c r="N42" s="109"/>
      <c r="O42" s="108"/>
      <c r="P42" s="115"/>
      <c r="Q42" s="108"/>
      <c r="R42" s="108"/>
      <c r="S42" s="115"/>
      <c r="T42" s="109"/>
      <c r="U42" s="258"/>
      <c r="V42" s="60" t="s">
        <v>57</v>
      </c>
      <c r="W42" s="66"/>
      <c r="X42" s="58"/>
      <c r="Y42" s="91" t="s">
        <v>88</v>
      </c>
      <c r="Z42" s="91" t="s">
        <v>139</v>
      </c>
    </row>
    <row r="43" spans="1:30" ht="13.5" customHeight="1" thickBot="1">
      <c r="A43" s="157"/>
      <c r="B43" s="158"/>
      <c r="C43" s="159"/>
      <c r="D43" s="160"/>
      <c r="E43" s="161"/>
      <c r="F43" s="162"/>
      <c r="G43" s="159"/>
      <c r="H43" s="163"/>
      <c r="I43" s="162"/>
      <c r="J43" s="164"/>
      <c r="K43" s="162"/>
      <c r="L43" s="162"/>
      <c r="M43" s="164"/>
      <c r="N43" s="162"/>
      <c r="O43" s="162"/>
      <c r="P43" s="159"/>
      <c r="Q43" s="162"/>
      <c r="R43" s="162"/>
      <c r="S43" s="159"/>
      <c r="T43" s="163"/>
      <c r="U43" s="259"/>
      <c r="V43" s="101">
        <f>V37*4+V39*9+V41*4</f>
        <v>0</v>
      </c>
      <c r="W43" s="102"/>
      <c r="X43" s="103"/>
      <c r="Y43" s="94">
        <f>B43+E43+H43+K43+N43+Q43</f>
        <v>0</v>
      </c>
      <c r="Z43" s="94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5月菜單</vt:lpstr>
      <vt:lpstr>第1週明細</vt:lpstr>
      <vt:lpstr>第2週明細</vt:lpstr>
      <vt:lpstr>第3週明細</vt:lpstr>
      <vt:lpstr>第4週明細</vt:lpstr>
      <vt:lpstr>第5週明細</vt:lpstr>
      <vt:lpstr>'5月菜單'!Print_Area</vt:lpstr>
      <vt:lpstr>第1週明細!Print_Area</vt:lpstr>
      <vt:lpstr>第2週明細!Print_Area</vt:lpstr>
      <vt:lpstr>第3週明細!Print_Area</vt:lpstr>
      <vt:lpstr>第4週明細!Print_Area</vt:lpstr>
      <vt:lpstr>第5週明細!Print_Area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2022-04-19T03:07:48Z</cp:lastPrinted>
  <dcterms:created xsi:type="dcterms:W3CDTF">2013-10-17T10:44:48Z</dcterms:created>
  <dcterms:modified xsi:type="dcterms:W3CDTF">2022-04-19T03:08:35Z</dcterms:modified>
</cp:coreProperties>
</file>